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firstSheet="1" activeTab="1"/>
  </bookViews>
  <sheets>
    <sheet name="dados" sheetId="2" state="hidden" r:id="rId1"/>
    <sheet name="Anexo II" sheetId="1" r:id="rId2"/>
  </sheets>
  <definedNames>
    <definedName name="_xlnm.Print_Area" localSheetId="1">'Anexo II'!$B$1:$Y$55</definedName>
    <definedName name="_xlnm.Print_Titles" localSheetId="1">'Anexo II'!$1:$9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X52" i="1" l="1"/>
  <c r="V52" i="1"/>
  <c r="T52" i="1"/>
  <c r="R52" i="1"/>
  <c r="Q52" i="1"/>
  <c r="P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2" i="1" l="1"/>
  <c r="S52" i="1" s="1"/>
  <c r="W52" i="1" s="1"/>
  <c r="X51" i="1"/>
  <c r="V51" i="1"/>
  <c r="T51" i="1"/>
  <c r="R51" i="1"/>
  <c r="Q51" i="1"/>
  <c r="P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U52" i="1" l="1"/>
  <c r="Y52" i="1"/>
  <c r="O51" i="1"/>
  <c r="S51" i="1" s="1"/>
  <c r="W51" i="1" s="1"/>
  <c r="X50" i="1"/>
  <c r="V50" i="1"/>
  <c r="T50" i="1"/>
  <c r="R50" i="1"/>
  <c r="Q50" i="1"/>
  <c r="P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X49" i="1"/>
  <c r="V49" i="1"/>
  <c r="T49" i="1"/>
  <c r="R49" i="1"/>
  <c r="Q49" i="1"/>
  <c r="P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X48" i="1"/>
  <c r="V48" i="1"/>
  <c r="T48" i="1"/>
  <c r="R48" i="1"/>
  <c r="Q48" i="1"/>
  <c r="P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X47" i="1"/>
  <c r="V47" i="1"/>
  <c r="T47" i="1"/>
  <c r="R47" i="1"/>
  <c r="Q47" i="1"/>
  <c r="P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51" i="1" l="1"/>
  <c r="U51" i="1"/>
  <c r="O48" i="1"/>
  <c r="S48" i="1" s="1"/>
  <c r="Y48" i="1" s="1"/>
  <c r="O50" i="1"/>
  <c r="S50" i="1" s="1"/>
  <c r="W50" i="1" s="1"/>
  <c r="O47" i="1"/>
  <c r="S47" i="1" s="1"/>
  <c r="U47" i="1" s="1"/>
  <c r="O49" i="1"/>
  <c r="S49" i="1" s="1"/>
  <c r="W49" i="1" s="1"/>
  <c r="X46" i="1"/>
  <c r="V46" i="1"/>
  <c r="T46" i="1"/>
  <c r="R46" i="1"/>
  <c r="Q46" i="1"/>
  <c r="P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7" i="1" l="1"/>
  <c r="W48" i="1"/>
  <c r="U49" i="1"/>
  <c r="Y49" i="1"/>
  <c r="Y50" i="1"/>
  <c r="U50" i="1"/>
  <c r="O46" i="1"/>
  <c r="S46" i="1" s="1"/>
  <c r="Y46" i="1" s="1"/>
  <c r="U48" i="1"/>
  <c r="W47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36" i="1"/>
  <c r="O28" i="1"/>
  <c r="S28" i="1" s="1"/>
  <c r="O20" i="1"/>
  <c r="M53" i="1" l="1"/>
  <c r="O13" i="1"/>
  <c r="S13" i="1" s="1"/>
  <c r="Y13" i="1" s="1"/>
  <c r="O43" i="1"/>
  <c r="S43" i="1" s="1"/>
  <c r="Y43" i="1" s="1"/>
  <c r="N53" i="1"/>
  <c r="L53" i="1"/>
  <c r="P53" i="1"/>
  <c r="R53" i="1"/>
  <c r="Q53" i="1"/>
  <c r="T53" i="1"/>
  <c r="V53" i="1"/>
  <c r="X53" i="1"/>
  <c r="O12" i="1"/>
  <c r="S12" i="1" s="1"/>
  <c r="Y12" i="1" s="1"/>
  <c r="O16" i="1"/>
  <c r="S16" i="1" s="1"/>
  <c r="U16" i="1" s="1"/>
  <c r="O24" i="1"/>
  <c r="O32" i="1"/>
  <c r="S32" i="1" s="1"/>
  <c r="Y32" i="1" s="1"/>
  <c r="O40" i="1"/>
  <c r="S40" i="1" s="1"/>
  <c r="W40" i="1" s="1"/>
  <c r="O44" i="1"/>
  <c r="S44" i="1" s="1"/>
  <c r="U44" i="1" s="1"/>
  <c r="U46" i="1"/>
  <c r="W46" i="1"/>
  <c r="O11" i="1"/>
  <c r="S11" i="1" s="1"/>
  <c r="U11" i="1" s="1"/>
  <c r="O14" i="1"/>
  <c r="S14" i="1" s="1"/>
  <c r="O15" i="1"/>
  <c r="S15" i="1" s="1"/>
  <c r="U15" i="1" s="1"/>
  <c r="O17" i="1"/>
  <c r="S17" i="1" s="1"/>
  <c r="U17" i="1" s="1"/>
  <c r="O18" i="1"/>
  <c r="S18" i="1" s="1"/>
  <c r="W18" i="1" s="1"/>
  <c r="O19" i="1"/>
  <c r="S19" i="1" s="1"/>
  <c r="W19" i="1" s="1"/>
  <c r="O21" i="1"/>
  <c r="S21" i="1" s="1"/>
  <c r="U21" i="1" s="1"/>
  <c r="O22" i="1"/>
  <c r="S22" i="1" s="1"/>
  <c r="W22" i="1" s="1"/>
  <c r="O23" i="1"/>
  <c r="S23" i="1" s="1"/>
  <c r="W23" i="1" s="1"/>
  <c r="O25" i="1"/>
  <c r="S25" i="1" s="1"/>
  <c r="U25" i="1" s="1"/>
  <c r="O26" i="1"/>
  <c r="S26" i="1" s="1"/>
  <c r="W26" i="1" s="1"/>
  <c r="O27" i="1"/>
  <c r="S27" i="1" s="1"/>
  <c r="Y27" i="1" s="1"/>
  <c r="O29" i="1"/>
  <c r="S29" i="1" s="1"/>
  <c r="U29" i="1" s="1"/>
  <c r="O30" i="1"/>
  <c r="S30" i="1" s="1"/>
  <c r="W30" i="1" s="1"/>
  <c r="O31" i="1"/>
  <c r="S31" i="1" s="1"/>
  <c r="U31" i="1" s="1"/>
  <c r="O33" i="1"/>
  <c r="S33" i="1" s="1"/>
  <c r="W33" i="1" s="1"/>
  <c r="O34" i="1"/>
  <c r="S34" i="1" s="1"/>
  <c r="W34" i="1" s="1"/>
  <c r="O37" i="1"/>
  <c r="S37" i="1" s="1"/>
  <c r="Y37" i="1" s="1"/>
  <c r="O35" i="1"/>
  <c r="S35" i="1" s="1"/>
  <c r="U35" i="1" s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S24" i="1"/>
  <c r="U24" i="1" s="1"/>
  <c r="S20" i="1"/>
  <c r="W20" i="1" s="1"/>
  <c r="S36" i="1"/>
  <c r="W36" i="1" s="1"/>
  <c r="Y28" i="1"/>
  <c r="W28" i="1"/>
  <c r="U28" i="1"/>
  <c r="U13" i="1"/>
  <c r="W43" i="1"/>
  <c r="W13" i="1" l="1"/>
  <c r="U43" i="1"/>
  <c r="O53" i="1"/>
  <c r="W29" i="1"/>
  <c r="W14" i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S53" i="1" s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3" i="1" l="1"/>
  <c r="W10" i="1"/>
  <c r="Y10" i="1"/>
  <c r="U10" i="1"/>
  <c r="W53" i="1" l="1"/>
  <c r="U53" i="1"/>
</calcChain>
</file>

<file path=xl/sharedStrings.xml><?xml version="1.0" encoding="utf-8"?>
<sst xmlns="http://schemas.openxmlformats.org/spreadsheetml/2006/main" count="729" uniqueCount="173">
  <si>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</si>
  <si>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</si>
  <si>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</si>
  <si>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</si>
  <si>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</si>
  <si>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</si>
  <si>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</si>
  <si>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</si>
  <si>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</si>
  <si>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</si>
  <si>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</si>
  <si>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</si>
  <si>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</si>
  <si>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</si>
  <si>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</si>
  <si>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</si>
  <si>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</si>
  <si>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</si>
  <si>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</si>
  <si>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</si>
  <si>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</si>
  <si>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</si>
  <si>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</si>
  <si>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</si>
  <si>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</si>
  <si>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</si>
  <si>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</si>
  <si>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</si>
  <si>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</si>
  <si>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</si>
  <si>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</si>
  <si>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</si>
  <si>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</si>
  <si>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</si>
  <si>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</si>
  <si>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</si>
  <si>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</si>
  <si>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</si>
  <si>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</si>
  <si>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</si>
  <si>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</si>
  <si>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</si>
  <si>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</si>
  <si>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</si>
  <si>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</si>
  <si>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</si>
  <si>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</si>
  <si>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</si>
  <si>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</si>
  <si>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</si>
  <si>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</si>
  <si>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</si>
  <si>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</si>
  <si>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</si>
  <si>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</si>
  <si>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</si>
  <si>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</si>
  <si>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</si>
  <si>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</si>
  <si>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</si>
  <si>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</si>
  <si>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</si>
  <si>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</si>
  <si>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</si>
  <si>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</si>
  <si>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</si>
  <si>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</si>
  <si>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</si>
  <si>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</si>
  <si>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</si>
  <si>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</si>
  <si>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</si>
  <si>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</si>
  <si>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</si>
  <si>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</si>
  <si>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</si>
  <si>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</si>
  <si>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</si>
  <si>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</si>
  <si>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</si>
  <si>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</si>
  <si>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</si>
  <si>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</si>
  <si>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</si>
  <si>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</si>
  <si>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</si>
  <si>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</si>
  <si>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</si>
  <si>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</si>
  <si>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</si>
  <si>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</si>
  <si>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</si>
  <si>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</si>
  <si>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</si>
  <si>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</si>
  <si>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</si>
  <si>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</si>
  <si>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</si>
  <si>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</si>
  <si>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</si>
  <si>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</si>
  <si>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</si>
  <si>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</si>
  <si>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</si>
  <si>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</si>
  <si>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</si>
  <si>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</si>
  <si>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</si>
  <si>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</si>
  <si>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</si>
  <si>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</si>
  <si>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</si>
  <si>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</si>
  <si>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</si>
  <si>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</si>
  <si>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</si>
  <si>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</si>
  <si>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</si>
  <si>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</si>
  <si>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</si>
  <si>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</si>
  <si>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</si>
  <si>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</si>
  <si>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</si>
  <si>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</si>
  <si>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</si>
  <si>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</si>
  <si>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</si>
  <si>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</si>
  <si>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</si>
  <si>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</si>
  <si>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</si>
  <si>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</si>
  <si>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</si>
  <si>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</si>
  <si>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</si>
  <si>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</si>
  <si>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</si>
  <si>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</si>
  <si>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</si>
  <si>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</si>
  <si>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</si>
  <si>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</si>
  <si>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</si>
  <si>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</si>
  <si>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</si>
  <si>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</si>
  <si>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</si>
  <si>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</si>
  <si>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</si>
  <si>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</si>
  <si>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</si>
  <si>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</si>
  <si>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</si>
  <si>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</si>
  <si>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</si>
  <si>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</si>
  <si>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</si>
  <si>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</si>
  <si>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</si>
  <si>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</si>
  <si>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</si>
  <si>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</si>
  <si>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</si>
  <si>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</si>
  <si>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</si>
  <si>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1945</t>
  </si>
  <si>
    <t>PLANO ESTRATÉGICO DE CAPACITAÇÃO 1º GRAU</t>
  </si>
  <si>
    <t>2194</t>
  </si>
  <si>
    <t>CUSTEIO DE INATIV. E PENSION. DO TRIB. DE JUSTIÇA - 1º GRAU</t>
  </si>
  <si>
    <t xml:space="preserve">           2. Nas colunas relativas à execução, não inclui as despesas referentes aos restos a pagar do ano anterior.</t>
  </si>
  <si>
    <t>31/08/2016 00:00:00</t>
  </si>
  <si>
    <t>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</si>
</sst>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0" fontId="1" fillId="24" borderId="0" xfId="384" applyFill="1" applyProtection="1">
      <protection locked="0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5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164" fontId="61" fillId="25" borderId="14" xfId="3" applyNumberFormat="1" applyFont="1" applyFill="1" applyBorder="1" applyAlignment="1">
      <alignment horizontal="center" vertical="center" wrapText="1"/>
    </xf>
    <xf numFmtId="164" fontId="61" fillId="25" borderId="11" xfId="3" applyNumberFormat="1" applyFont="1" applyFill="1" applyBorder="1" applyAlignment="1">
      <alignment horizontal="center" vertical="center" wrapText="1"/>
    </xf>
    <xf numFmtId="165" fontId="61" fillId="25" borderId="11" xfId="4" applyNumberFormat="1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7" xfId="2" applyFont="1" applyFill="1" applyBorder="1" applyAlignment="1">
      <alignment horizontal="center" vertical="center" wrapText="1"/>
    </xf>
    <xf numFmtId="0" fontId="61" fillId="25" borderId="18" xfId="2" applyFont="1" applyFill="1" applyBorder="1" applyAlignment="1">
      <alignment horizontal="center" vertical="center" wrapText="1"/>
    </xf>
    <xf numFmtId="0" fontId="61" fillId="25" borderId="19" xfId="2" applyFont="1" applyFill="1" applyBorder="1" applyAlignment="1">
      <alignment horizontal="center" vertical="center" wrapText="1"/>
    </xf>
    <xf numFmtId="164" fontId="61" fillId="25" borderId="20" xfId="3" applyNumberFormat="1" applyFont="1" applyFill="1" applyBorder="1" applyAlignment="1">
      <alignment horizontal="center" vertical="center" wrapText="1"/>
    </xf>
    <xf numFmtId="165" fontId="61" fillId="25" borderId="19" xfId="4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left" vertical="center" wrapText="1"/>
    </xf>
    <xf numFmtId="0" fontId="4" fillId="26" borderId="25" xfId="2" applyNumberFormat="1" applyFont="1" applyFill="1" applyBorder="1" applyAlignment="1">
      <alignment horizontal="left" vertical="center" wrapText="1"/>
    </xf>
    <xf numFmtId="43" fontId="4" fillId="26" borderId="24" xfId="383" applyFont="1" applyFill="1" applyBorder="1" applyAlignment="1">
      <alignment horizontal="right" vertical="center"/>
    </xf>
    <xf numFmtId="43" fontId="4" fillId="26" borderId="25" xfId="383" applyFont="1" applyFill="1" applyBorder="1" applyAlignment="1">
      <alignment horizontal="right" vertical="center"/>
    </xf>
    <xf numFmtId="9" fontId="4" fillId="26" borderId="24" xfId="1" applyFont="1" applyFill="1" applyBorder="1" applyAlignment="1">
      <alignment horizontal="center" vertical="center"/>
    </xf>
    <xf numFmtId="43" fontId="61" fillId="25" borderId="28" xfId="4" applyNumberFormat="1" applyFont="1" applyFill="1" applyBorder="1" applyAlignment="1">
      <alignment horizontal="center" vertical="center" wrapText="1"/>
    </xf>
    <xf numFmtId="9" fontId="61" fillId="25" borderId="28" xfId="1" applyFont="1" applyFill="1" applyBorder="1" applyAlignment="1">
      <alignment horizontal="center" vertical="center"/>
    </xf>
    <xf numFmtId="43" fontId="61" fillId="25" borderId="28" xfId="383" applyFont="1" applyFill="1" applyBorder="1" applyAlignment="1">
      <alignment horizontal="center" vertical="center" wrapText="1"/>
    </xf>
    <xf numFmtId="0" fontId="1" fillId="24" borderId="0" xfId="384" applyFill="1"/>
    <xf numFmtId="0" fontId="61" fillId="25" borderId="5" xfId="2" applyFont="1" applyFill="1" applyBorder="1" applyAlignment="1">
      <alignment horizontal="center" vertical="center" wrapText="1"/>
    </xf>
    <xf numFmtId="0" fontId="61" fillId="25" borderId="27" xfId="2" applyFont="1" applyFill="1" applyBorder="1" applyAlignment="1">
      <alignment horizontal="center" vertical="center" wrapText="1"/>
    </xf>
    <xf numFmtId="0" fontId="61" fillId="25" borderId="6" xfId="2" applyFont="1" applyFill="1" applyBorder="1" applyAlignment="1">
      <alignment horizontal="center" vertical="center" wrapText="1"/>
    </xf>
    <xf numFmtId="0" fontId="61" fillId="25" borderId="9" xfId="2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0" xfId="2" applyFont="1" applyFill="1" applyBorder="1" applyAlignment="1">
      <alignment horizontal="center" vertical="center" wrapText="1"/>
    </xf>
    <xf numFmtId="0" fontId="61" fillId="25" borderId="11" xfId="2" applyFont="1" applyFill="1" applyBorder="1" applyAlignment="1">
      <alignment horizontal="center" vertical="center" wrapText="1"/>
    </xf>
    <xf numFmtId="0" fontId="61" fillId="25" borderId="12" xfId="2" applyFont="1" applyFill="1" applyBorder="1" applyAlignment="1">
      <alignment horizontal="center" vertical="center" wrapText="1"/>
    </xf>
    <xf numFmtId="0" fontId="61" fillId="25" borderId="13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1" fillId="25" borderId="1" xfId="2" applyFont="1" applyFill="1" applyBorder="1" applyAlignment="1">
      <alignment horizontal="center" vertical="center" wrapText="1"/>
    </xf>
    <xf numFmtId="0" fontId="61" fillId="25" borderId="2" xfId="2" applyFont="1" applyFill="1" applyBorder="1" applyAlignment="1">
      <alignment horizontal="center" vertical="center" wrapText="1"/>
    </xf>
    <xf numFmtId="0" fontId="61" fillId="25" borderId="3" xfId="2" applyFont="1" applyFill="1" applyBorder="1" applyAlignment="1">
      <alignment horizontal="center" vertical="center" wrapText="1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0" fontId="61" fillId="25" borderId="7" xfId="2" applyFont="1" applyFill="1" applyBorder="1" applyAlignment="1">
      <alignment horizontal="center" vertical="center" wrapText="1"/>
    </xf>
    <xf numFmtId="0" fontId="61" fillId="25" borderId="8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4"/>
  <sheetViews>
    <sheetView workbookViewId="0">
      <selection activeCell="A2" sqref="A2:AC44"/>
    </sheetView>
  </sheetViews>
  <sheetFormatPr defaultRowHeight="15"/>
  <cols>
    <col min="1" max="16384" width="9.140625" style="14"/>
  </cols>
  <sheetData>
    <row r="1" spans="1:29">
      <c r="A1" s="13" t="s">
        <v>48</v>
      </c>
      <c r="B1" s="13" t="s">
        <v>49</v>
      </c>
      <c r="C1" s="13" t="s">
        <v>50</v>
      </c>
      <c r="D1" s="13" t="s">
        <v>51</v>
      </c>
      <c r="E1" s="13" t="s">
        <v>52</v>
      </c>
      <c r="F1" s="13" t="s">
        <v>53</v>
      </c>
      <c r="G1" s="13" t="s">
        <v>54</v>
      </c>
      <c r="H1" s="13" t="s">
        <v>55</v>
      </c>
      <c r="I1" s="13" t="s">
        <v>56</v>
      </c>
      <c r="J1" s="13" t="s">
        <v>57</v>
      </c>
      <c r="K1" s="13" t="s">
        <v>58</v>
      </c>
      <c r="L1" s="13" t="s">
        <v>59</v>
      </c>
      <c r="M1" s="13" t="s">
        <v>60</v>
      </c>
      <c r="N1" s="13" t="s">
        <v>61</v>
      </c>
      <c r="O1" s="13" t="s">
        <v>62</v>
      </c>
      <c r="P1" s="13" t="s">
        <v>63</v>
      </c>
      <c r="Q1" s="13" t="s">
        <v>64</v>
      </c>
      <c r="R1" s="13" t="s">
        <v>65</v>
      </c>
      <c r="S1" s="13" t="s">
        <v>66</v>
      </c>
      <c r="T1" s="13" t="s">
        <v>67</v>
      </c>
      <c r="U1" s="13" t="s">
        <v>68</v>
      </c>
      <c r="V1" s="13" t="s">
        <v>69</v>
      </c>
      <c r="W1" s="13" t="s">
        <v>70</v>
      </c>
      <c r="X1" s="13" t="s">
        <v>71</v>
      </c>
      <c r="Y1" s="13" t="s">
        <v>72</v>
      </c>
      <c r="Z1" s="13" t="s">
        <v>73</v>
      </c>
      <c r="AA1" s="13" t="s">
        <v>74</v>
      </c>
      <c r="AB1" s="13" t="s">
        <v>75</v>
      </c>
      <c r="AC1" s="13" t="s">
        <v>76</v>
      </c>
    </row>
    <row r="2" spans="1:29">
      <c r="A2" s="30" t="s">
        <v>165</v>
      </c>
      <c r="B2" s="30" t="s">
        <v>171</v>
      </c>
      <c r="C2" s="30" t="s">
        <v>77</v>
      </c>
      <c r="D2" s="30" t="s">
        <v>78</v>
      </c>
      <c r="E2" s="30" t="s">
        <v>79</v>
      </c>
      <c r="F2" s="30" t="s">
        <v>80</v>
      </c>
      <c r="G2" s="30" t="s">
        <v>81</v>
      </c>
      <c r="H2" s="30" t="s">
        <v>82</v>
      </c>
      <c r="I2" s="30" t="s">
        <v>83</v>
      </c>
      <c r="J2" s="30" t="s">
        <v>84</v>
      </c>
      <c r="K2" s="30" t="s">
        <v>85</v>
      </c>
      <c r="L2" s="30" t="s">
        <v>86</v>
      </c>
      <c r="M2" s="30" t="s">
        <v>87</v>
      </c>
      <c r="N2" s="30" t="s">
        <v>88</v>
      </c>
      <c r="O2" s="30">
        <v>23492</v>
      </c>
      <c r="P2" s="30">
        <v>310760.25</v>
      </c>
      <c r="Q2" s="30">
        <v>178.95</v>
      </c>
      <c r="R2" s="30">
        <v>334073.3</v>
      </c>
      <c r="S2" s="30">
        <v>334073.3</v>
      </c>
      <c r="T2" s="30">
        <v>0</v>
      </c>
      <c r="U2" s="30">
        <v>30187.27</v>
      </c>
      <c r="V2" s="30">
        <v>21810.54</v>
      </c>
      <c r="W2" s="30">
        <v>21810.54</v>
      </c>
      <c r="X2" s="30">
        <v>0</v>
      </c>
      <c r="Y2" s="30">
        <v>0</v>
      </c>
      <c r="Z2" s="30">
        <v>9.0361217134084004</v>
      </c>
      <c r="AA2" s="30">
        <v>6.5286690076698699</v>
      </c>
      <c r="AB2" s="30">
        <v>6.5286690076698699</v>
      </c>
      <c r="AC2" s="30" t="s">
        <v>172</v>
      </c>
    </row>
    <row r="3" spans="1:29">
      <c r="A3" s="30" t="s">
        <v>165</v>
      </c>
      <c r="B3" s="30" t="s">
        <v>171</v>
      </c>
      <c r="C3" s="30" t="s">
        <v>77</v>
      </c>
      <c r="D3" s="30" t="s">
        <v>78</v>
      </c>
      <c r="E3" s="30" t="s">
        <v>79</v>
      </c>
      <c r="F3" s="30" t="s">
        <v>80</v>
      </c>
      <c r="G3" s="30" t="s">
        <v>81</v>
      </c>
      <c r="H3" s="30" t="s">
        <v>82</v>
      </c>
      <c r="I3" s="30" t="s">
        <v>83</v>
      </c>
      <c r="J3" s="30" t="s">
        <v>84</v>
      </c>
      <c r="K3" s="30" t="s">
        <v>85</v>
      </c>
      <c r="L3" s="30" t="s">
        <v>86</v>
      </c>
      <c r="M3" s="30" t="s">
        <v>89</v>
      </c>
      <c r="N3" s="30" t="s">
        <v>90</v>
      </c>
      <c r="O3" s="30">
        <v>8</v>
      </c>
      <c r="P3" s="30">
        <v>573457.25</v>
      </c>
      <c r="Q3" s="30">
        <v>25023.87</v>
      </c>
      <c r="R3" s="30">
        <v>548441.38</v>
      </c>
      <c r="S3" s="30">
        <v>548441.38</v>
      </c>
      <c r="T3" s="30">
        <v>0</v>
      </c>
      <c r="U3" s="30">
        <v>148675.93</v>
      </c>
      <c r="V3" s="30">
        <v>121765</v>
      </c>
      <c r="W3" s="30">
        <v>42779.75</v>
      </c>
      <c r="X3" s="30">
        <v>0</v>
      </c>
      <c r="Y3" s="30">
        <v>0</v>
      </c>
      <c r="Z3" s="30">
        <v>27.108809696306999</v>
      </c>
      <c r="AA3" s="30">
        <v>22.202008170864101</v>
      </c>
      <c r="AB3" s="30">
        <v>7.8002411123682904</v>
      </c>
      <c r="AC3" s="30" t="s">
        <v>172</v>
      </c>
    </row>
    <row r="4" spans="1:29">
      <c r="A4" s="30" t="s">
        <v>165</v>
      </c>
      <c r="B4" s="30" t="s">
        <v>171</v>
      </c>
      <c r="C4" s="30" t="s">
        <v>77</v>
      </c>
      <c r="D4" s="30" t="s">
        <v>78</v>
      </c>
      <c r="E4" s="30" t="s">
        <v>79</v>
      </c>
      <c r="F4" s="30" t="s">
        <v>80</v>
      </c>
      <c r="G4" s="30" t="s">
        <v>81</v>
      </c>
      <c r="H4" s="30" t="s">
        <v>82</v>
      </c>
      <c r="I4" s="30" t="s">
        <v>83</v>
      </c>
      <c r="J4" s="30" t="s">
        <v>84</v>
      </c>
      <c r="K4" s="30" t="s">
        <v>85</v>
      </c>
      <c r="L4" s="30" t="s">
        <v>91</v>
      </c>
      <c r="M4" s="30" t="s">
        <v>87</v>
      </c>
      <c r="N4" s="30" t="s">
        <v>88</v>
      </c>
      <c r="O4" s="30">
        <v>501</v>
      </c>
      <c r="P4" s="30">
        <v>28062.799999999999</v>
      </c>
      <c r="Q4" s="30">
        <v>0</v>
      </c>
      <c r="R4" s="30">
        <v>28563.8</v>
      </c>
      <c r="S4" s="30">
        <v>28563.8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 t="s">
        <v>172</v>
      </c>
    </row>
    <row r="5" spans="1:29">
      <c r="A5" s="30" t="s">
        <v>165</v>
      </c>
      <c r="B5" s="30" t="s">
        <v>171</v>
      </c>
      <c r="C5" s="30" t="s">
        <v>77</v>
      </c>
      <c r="D5" s="30" t="s">
        <v>78</v>
      </c>
      <c r="E5" s="30" t="s">
        <v>79</v>
      </c>
      <c r="F5" s="30" t="s">
        <v>80</v>
      </c>
      <c r="G5" s="30" t="s">
        <v>81</v>
      </c>
      <c r="H5" s="30" t="s">
        <v>82</v>
      </c>
      <c r="I5" s="30" t="s">
        <v>83</v>
      </c>
      <c r="J5" s="30" t="s">
        <v>84</v>
      </c>
      <c r="K5" s="30" t="s">
        <v>85</v>
      </c>
      <c r="L5" s="30" t="s">
        <v>91</v>
      </c>
      <c r="M5" s="30" t="s">
        <v>89</v>
      </c>
      <c r="N5" s="30" t="s">
        <v>90</v>
      </c>
      <c r="O5" s="30">
        <v>3</v>
      </c>
      <c r="P5" s="30">
        <v>205859.41</v>
      </c>
      <c r="Q5" s="30">
        <v>0</v>
      </c>
      <c r="R5" s="30">
        <v>205862.41</v>
      </c>
      <c r="S5" s="30">
        <v>205862.41</v>
      </c>
      <c r="T5" s="30">
        <v>0</v>
      </c>
      <c r="U5" s="30">
        <v>38841.25</v>
      </c>
      <c r="V5" s="30">
        <v>38841.25</v>
      </c>
      <c r="W5" s="30">
        <v>5878.6</v>
      </c>
      <c r="X5" s="30">
        <v>0</v>
      </c>
      <c r="Y5" s="30">
        <v>0</v>
      </c>
      <c r="Z5" s="30">
        <v>18.867577621383099</v>
      </c>
      <c r="AA5" s="30">
        <v>18.867577621383099</v>
      </c>
      <c r="AB5" s="30">
        <v>2.8555966094052798</v>
      </c>
      <c r="AC5" s="30" t="s">
        <v>172</v>
      </c>
    </row>
    <row r="6" spans="1:29">
      <c r="A6" s="30" t="s">
        <v>165</v>
      </c>
      <c r="B6" s="30" t="s">
        <v>171</v>
      </c>
      <c r="C6" s="30" t="s">
        <v>77</v>
      </c>
      <c r="D6" s="30" t="s">
        <v>78</v>
      </c>
      <c r="E6" s="30" t="s">
        <v>79</v>
      </c>
      <c r="F6" s="30" t="s">
        <v>80</v>
      </c>
      <c r="G6" s="30" t="s">
        <v>81</v>
      </c>
      <c r="H6" s="30" t="s">
        <v>92</v>
      </c>
      <c r="I6" s="30" t="s">
        <v>83</v>
      </c>
      <c r="J6" s="30" t="s">
        <v>93</v>
      </c>
      <c r="K6" s="30" t="s">
        <v>85</v>
      </c>
      <c r="L6" s="30" t="s">
        <v>94</v>
      </c>
      <c r="M6" s="30" t="s">
        <v>87</v>
      </c>
      <c r="N6" s="30" t="s">
        <v>88</v>
      </c>
      <c r="O6" s="30">
        <v>2300004</v>
      </c>
      <c r="P6" s="30">
        <v>0</v>
      </c>
      <c r="Q6" s="30">
        <v>2300004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 t="s">
        <v>172</v>
      </c>
    </row>
    <row r="7" spans="1:29">
      <c r="A7" s="30" t="s">
        <v>165</v>
      </c>
      <c r="B7" s="30" t="s">
        <v>171</v>
      </c>
      <c r="C7" s="30" t="s">
        <v>95</v>
      </c>
      <c r="D7" s="30" t="s">
        <v>96</v>
      </c>
      <c r="E7" s="30" t="s">
        <v>79</v>
      </c>
      <c r="F7" s="30" t="s">
        <v>97</v>
      </c>
      <c r="G7" s="30" t="s">
        <v>81</v>
      </c>
      <c r="H7" s="30" t="s">
        <v>98</v>
      </c>
      <c r="I7" s="30" t="s">
        <v>83</v>
      </c>
      <c r="J7" s="30" t="s">
        <v>99</v>
      </c>
      <c r="K7" s="30" t="s">
        <v>85</v>
      </c>
      <c r="L7" s="30" t="s">
        <v>94</v>
      </c>
      <c r="M7" s="30" t="s">
        <v>87</v>
      </c>
      <c r="N7" s="30" t="s">
        <v>88</v>
      </c>
      <c r="O7" s="30">
        <v>66142046.530000001</v>
      </c>
      <c r="P7" s="30">
        <v>102942410.19</v>
      </c>
      <c r="Q7" s="30">
        <v>9590841.5099999998</v>
      </c>
      <c r="R7" s="30">
        <v>159493615.21000001</v>
      </c>
      <c r="S7" s="30">
        <v>161379705.59999999</v>
      </c>
      <c r="T7" s="30">
        <v>1886090.39</v>
      </c>
      <c r="U7" s="30">
        <v>103255334.19</v>
      </c>
      <c r="V7" s="30">
        <v>103255334.19</v>
      </c>
      <c r="W7" s="30">
        <v>103254319.23999999</v>
      </c>
      <c r="X7" s="30">
        <v>0</v>
      </c>
      <c r="Y7" s="30">
        <v>0</v>
      </c>
      <c r="Z7" s="30">
        <v>63.982849520082397</v>
      </c>
      <c r="AA7" s="30">
        <v>63.982849520082397</v>
      </c>
      <c r="AB7" s="30">
        <v>63.982220599614202</v>
      </c>
      <c r="AC7" s="30" t="s">
        <v>172</v>
      </c>
    </row>
    <row r="8" spans="1:29">
      <c r="A8" s="30" t="s">
        <v>165</v>
      </c>
      <c r="B8" s="30" t="s">
        <v>171</v>
      </c>
      <c r="C8" s="30" t="s">
        <v>95</v>
      </c>
      <c r="D8" s="30" t="s">
        <v>96</v>
      </c>
      <c r="E8" s="30" t="s">
        <v>79</v>
      </c>
      <c r="F8" s="30" t="s">
        <v>97</v>
      </c>
      <c r="G8" s="30" t="s">
        <v>81</v>
      </c>
      <c r="H8" s="30" t="s">
        <v>100</v>
      </c>
      <c r="I8" s="30" t="s">
        <v>83</v>
      </c>
      <c r="J8" s="30" t="s">
        <v>101</v>
      </c>
      <c r="K8" s="30" t="s">
        <v>85</v>
      </c>
      <c r="L8" s="30" t="s">
        <v>86</v>
      </c>
      <c r="M8" s="30" t="s">
        <v>87</v>
      </c>
      <c r="N8" s="30" t="s">
        <v>88</v>
      </c>
      <c r="O8" s="30">
        <v>5472593.7000000002</v>
      </c>
      <c r="P8" s="30">
        <v>26515380.09</v>
      </c>
      <c r="Q8" s="30">
        <v>3595598.99</v>
      </c>
      <c r="R8" s="30">
        <v>28392374.800000001</v>
      </c>
      <c r="S8" s="30">
        <v>28392374.800000001</v>
      </c>
      <c r="T8" s="30">
        <v>0</v>
      </c>
      <c r="U8" s="30">
        <v>19708522.07</v>
      </c>
      <c r="V8" s="30">
        <v>19708522.07</v>
      </c>
      <c r="W8" s="30">
        <v>19705337.27</v>
      </c>
      <c r="X8" s="30">
        <v>0</v>
      </c>
      <c r="Y8" s="30">
        <v>0</v>
      </c>
      <c r="Z8" s="30">
        <v>69.414841868035595</v>
      </c>
      <c r="AA8" s="30">
        <v>69.414841868035595</v>
      </c>
      <c r="AB8" s="30">
        <v>69.403624771817306</v>
      </c>
      <c r="AC8" s="30" t="s">
        <v>172</v>
      </c>
    </row>
    <row r="9" spans="1:29">
      <c r="A9" s="30" t="s">
        <v>165</v>
      </c>
      <c r="B9" s="30" t="s">
        <v>171</v>
      </c>
      <c r="C9" s="30" t="s">
        <v>95</v>
      </c>
      <c r="D9" s="30" t="s">
        <v>96</v>
      </c>
      <c r="E9" s="30" t="s">
        <v>79</v>
      </c>
      <c r="F9" s="30" t="s">
        <v>97</v>
      </c>
      <c r="G9" s="30" t="s">
        <v>81</v>
      </c>
      <c r="H9" s="30" t="s">
        <v>100</v>
      </c>
      <c r="I9" s="30" t="s">
        <v>83</v>
      </c>
      <c r="J9" s="30" t="s">
        <v>101</v>
      </c>
      <c r="K9" s="30" t="s">
        <v>85</v>
      </c>
      <c r="L9" s="30" t="s">
        <v>91</v>
      </c>
      <c r="M9" s="30" t="s">
        <v>87</v>
      </c>
      <c r="N9" s="30" t="s">
        <v>88</v>
      </c>
      <c r="O9" s="30">
        <v>55880</v>
      </c>
      <c r="P9" s="30">
        <v>0</v>
      </c>
      <c r="Q9" s="30">
        <v>55880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 t="s">
        <v>172</v>
      </c>
    </row>
    <row r="10" spans="1:29">
      <c r="A10" s="30" t="s">
        <v>165</v>
      </c>
      <c r="B10" s="30" t="s">
        <v>171</v>
      </c>
      <c r="C10" s="30" t="s">
        <v>95</v>
      </c>
      <c r="D10" s="30" t="s">
        <v>96</v>
      </c>
      <c r="E10" s="30" t="s">
        <v>79</v>
      </c>
      <c r="F10" s="30" t="s">
        <v>102</v>
      </c>
      <c r="G10" s="30" t="s">
        <v>81</v>
      </c>
      <c r="H10" s="30" t="s">
        <v>103</v>
      </c>
      <c r="I10" s="30" t="s">
        <v>83</v>
      </c>
      <c r="J10" s="30" t="s">
        <v>104</v>
      </c>
      <c r="K10" s="30" t="s">
        <v>85</v>
      </c>
      <c r="L10" s="30" t="s">
        <v>86</v>
      </c>
      <c r="M10" s="30" t="s">
        <v>87</v>
      </c>
      <c r="N10" s="30" t="s">
        <v>88</v>
      </c>
      <c r="O10" s="30">
        <v>130068.75</v>
      </c>
      <c r="P10" s="30">
        <v>0</v>
      </c>
      <c r="Q10" s="30">
        <v>130068.75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 t="s">
        <v>172</v>
      </c>
    </row>
    <row r="11" spans="1:29">
      <c r="A11" s="30" t="s">
        <v>165</v>
      </c>
      <c r="B11" s="30" t="s">
        <v>171</v>
      </c>
      <c r="C11" s="30" t="s">
        <v>95</v>
      </c>
      <c r="D11" s="30" t="s">
        <v>96</v>
      </c>
      <c r="E11" s="30" t="s">
        <v>79</v>
      </c>
      <c r="F11" s="30" t="s">
        <v>102</v>
      </c>
      <c r="G11" s="30" t="s">
        <v>81</v>
      </c>
      <c r="H11" s="30" t="s">
        <v>103</v>
      </c>
      <c r="I11" s="30" t="s">
        <v>83</v>
      </c>
      <c r="J11" s="30" t="s">
        <v>104</v>
      </c>
      <c r="K11" s="30" t="s">
        <v>85</v>
      </c>
      <c r="L11" s="30" t="s">
        <v>91</v>
      </c>
      <c r="M11" s="30" t="s">
        <v>87</v>
      </c>
      <c r="N11" s="30" t="s">
        <v>88</v>
      </c>
      <c r="O11" s="30">
        <v>220000</v>
      </c>
      <c r="P11" s="30">
        <v>0</v>
      </c>
      <c r="Q11" s="30">
        <v>220000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 t="s">
        <v>172</v>
      </c>
    </row>
    <row r="12" spans="1:29">
      <c r="A12" s="30" t="s">
        <v>165</v>
      </c>
      <c r="B12" s="30" t="s">
        <v>171</v>
      </c>
      <c r="C12" s="30" t="s">
        <v>95</v>
      </c>
      <c r="D12" s="30" t="s">
        <v>96</v>
      </c>
      <c r="E12" s="30" t="s">
        <v>105</v>
      </c>
      <c r="F12" s="30" t="s">
        <v>106</v>
      </c>
      <c r="G12" s="30" t="s">
        <v>81</v>
      </c>
      <c r="H12" s="30" t="s">
        <v>107</v>
      </c>
      <c r="I12" s="30" t="s">
        <v>83</v>
      </c>
      <c r="J12" s="30" t="s">
        <v>108</v>
      </c>
      <c r="K12" s="30" t="s">
        <v>85</v>
      </c>
      <c r="L12" s="30" t="s">
        <v>94</v>
      </c>
      <c r="M12" s="30" t="s">
        <v>87</v>
      </c>
      <c r="N12" s="30" t="s">
        <v>88</v>
      </c>
      <c r="O12" s="30">
        <v>19521161.579999998</v>
      </c>
      <c r="P12" s="30">
        <v>17851491.420000002</v>
      </c>
      <c r="Q12" s="30">
        <v>6861454.5599999996</v>
      </c>
      <c r="R12" s="30">
        <v>30511198.440000001</v>
      </c>
      <c r="S12" s="30">
        <v>30511198.440000001</v>
      </c>
      <c r="T12" s="30">
        <v>0</v>
      </c>
      <c r="U12" s="30">
        <v>21203612.609999999</v>
      </c>
      <c r="V12" s="30">
        <v>21203612.609999999</v>
      </c>
      <c r="W12" s="30">
        <v>21201833.789999999</v>
      </c>
      <c r="X12" s="30">
        <v>0</v>
      </c>
      <c r="Y12" s="30">
        <v>0</v>
      </c>
      <c r="Z12" s="30">
        <v>69.494525597533396</v>
      </c>
      <c r="AA12" s="30">
        <v>69.494525597533396</v>
      </c>
      <c r="AB12" s="30">
        <v>69.488695541386903</v>
      </c>
      <c r="AC12" s="30" t="s">
        <v>172</v>
      </c>
    </row>
    <row r="13" spans="1:29">
      <c r="A13" s="30" t="s">
        <v>165</v>
      </c>
      <c r="B13" s="30" t="s">
        <v>171</v>
      </c>
      <c r="C13" s="30" t="s">
        <v>109</v>
      </c>
      <c r="D13" s="30" t="s">
        <v>110</v>
      </c>
      <c r="E13" s="30" t="s">
        <v>79</v>
      </c>
      <c r="F13" s="30" t="s">
        <v>97</v>
      </c>
      <c r="G13" s="30" t="s">
        <v>81</v>
      </c>
      <c r="H13" s="30" t="s">
        <v>111</v>
      </c>
      <c r="I13" s="30" t="s">
        <v>83</v>
      </c>
      <c r="J13" s="30" t="s">
        <v>112</v>
      </c>
      <c r="K13" s="30" t="s">
        <v>85</v>
      </c>
      <c r="L13" s="30" t="s">
        <v>86</v>
      </c>
      <c r="M13" s="30" t="s">
        <v>87</v>
      </c>
      <c r="N13" s="30" t="s">
        <v>88</v>
      </c>
      <c r="O13" s="30">
        <v>138924.6</v>
      </c>
      <c r="P13" s="30">
        <v>0</v>
      </c>
      <c r="Q13" s="30">
        <v>138924.6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 t="s">
        <v>172</v>
      </c>
    </row>
    <row r="14" spans="1:29">
      <c r="A14" s="30" t="s">
        <v>165</v>
      </c>
      <c r="B14" s="30" t="s">
        <v>171</v>
      </c>
      <c r="C14" s="30" t="s">
        <v>113</v>
      </c>
      <c r="D14" s="30" t="s">
        <v>114</v>
      </c>
      <c r="E14" s="30" t="s">
        <v>79</v>
      </c>
      <c r="F14" s="30" t="s">
        <v>115</v>
      </c>
      <c r="G14" s="30" t="s">
        <v>81</v>
      </c>
      <c r="H14" s="30" t="s">
        <v>116</v>
      </c>
      <c r="I14" s="30" t="s">
        <v>83</v>
      </c>
      <c r="J14" s="30" t="s">
        <v>117</v>
      </c>
      <c r="K14" s="30" t="s">
        <v>85</v>
      </c>
      <c r="L14" s="30" t="s">
        <v>86</v>
      </c>
      <c r="M14" s="30" t="s">
        <v>87</v>
      </c>
      <c r="N14" s="30" t="s">
        <v>88</v>
      </c>
      <c r="O14" s="30">
        <v>147896</v>
      </c>
      <c r="P14" s="30">
        <v>0</v>
      </c>
      <c r="Q14" s="30">
        <v>141896</v>
      </c>
      <c r="R14" s="30">
        <v>6000</v>
      </c>
      <c r="S14" s="30">
        <v>6000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 t="s">
        <v>172</v>
      </c>
    </row>
    <row r="15" spans="1:29">
      <c r="A15" s="30" t="s">
        <v>165</v>
      </c>
      <c r="B15" s="30" t="s">
        <v>171</v>
      </c>
      <c r="C15" s="30" t="s">
        <v>118</v>
      </c>
      <c r="D15" s="30" t="s">
        <v>119</v>
      </c>
      <c r="E15" s="30" t="s">
        <v>79</v>
      </c>
      <c r="F15" s="30" t="s">
        <v>120</v>
      </c>
      <c r="G15" s="30" t="s">
        <v>81</v>
      </c>
      <c r="H15" s="30" t="s">
        <v>121</v>
      </c>
      <c r="I15" s="30" t="s">
        <v>83</v>
      </c>
      <c r="J15" s="30" t="s">
        <v>122</v>
      </c>
      <c r="K15" s="30" t="s">
        <v>85</v>
      </c>
      <c r="L15" s="30" t="s">
        <v>86</v>
      </c>
      <c r="M15" s="30" t="s">
        <v>87</v>
      </c>
      <c r="N15" s="30" t="s">
        <v>88</v>
      </c>
      <c r="O15" s="30">
        <v>914528.24</v>
      </c>
      <c r="P15" s="30">
        <v>119034.4</v>
      </c>
      <c r="Q15" s="30">
        <v>940403.64</v>
      </c>
      <c r="R15" s="30">
        <v>93159</v>
      </c>
      <c r="S15" s="30">
        <v>93159</v>
      </c>
      <c r="T15" s="30">
        <v>0</v>
      </c>
      <c r="U15" s="30">
        <v>71045.149999999994</v>
      </c>
      <c r="V15" s="30">
        <v>71045.149999999994</v>
      </c>
      <c r="W15" s="30">
        <v>71045.149999999994</v>
      </c>
      <c r="X15" s="30">
        <v>0</v>
      </c>
      <c r="Y15" s="30">
        <v>0</v>
      </c>
      <c r="Z15" s="30">
        <v>76.262250560869106</v>
      </c>
      <c r="AA15" s="30">
        <v>76.262250560869106</v>
      </c>
      <c r="AB15" s="30">
        <v>76.262250560869106</v>
      </c>
      <c r="AC15" s="30" t="s">
        <v>172</v>
      </c>
    </row>
    <row r="16" spans="1:29">
      <c r="A16" s="30" t="s">
        <v>165</v>
      </c>
      <c r="B16" s="30" t="s">
        <v>171</v>
      </c>
      <c r="C16" s="30" t="s">
        <v>118</v>
      </c>
      <c r="D16" s="30" t="s">
        <v>119</v>
      </c>
      <c r="E16" s="30" t="s">
        <v>79</v>
      </c>
      <c r="F16" s="30" t="s">
        <v>120</v>
      </c>
      <c r="G16" s="30" t="s">
        <v>81</v>
      </c>
      <c r="H16" s="30" t="s">
        <v>121</v>
      </c>
      <c r="I16" s="30" t="s">
        <v>83</v>
      </c>
      <c r="J16" s="30" t="s">
        <v>122</v>
      </c>
      <c r="K16" s="30" t="s">
        <v>85</v>
      </c>
      <c r="L16" s="30" t="s">
        <v>86</v>
      </c>
      <c r="M16" s="30" t="s">
        <v>89</v>
      </c>
      <c r="N16" s="30" t="s">
        <v>90</v>
      </c>
      <c r="O16" s="30">
        <v>0</v>
      </c>
      <c r="P16" s="30">
        <v>81309.13</v>
      </c>
      <c r="Q16" s="30">
        <v>81309.13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 t="s">
        <v>172</v>
      </c>
    </row>
    <row r="17" spans="1:29">
      <c r="A17" s="30" t="s">
        <v>165</v>
      </c>
      <c r="B17" s="30" t="s">
        <v>171</v>
      </c>
      <c r="C17" s="30" t="s">
        <v>118</v>
      </c>
      <c r="D17" s="30" t="s">
        <v>119</v>
      </c>
      <c r="E17" s="30" t="s">
        <v>79</v>
      </c>
      <c r="F17" s="30" t="s">
        <v>120</v>
      </c>
      <c r="G17" s="30" t="s">
        <v>81</v>
      </c>
      <c r="H17" s="30" t="s">
        <v>121</v>
      </c>
      <c r="I17" s="30" t="s">
        <v>83</v>
      </c>
      <c r="J17" s="30" t="s">
        <v>122</v>
      </c>
      <c r="K17" s="30" t="s">
        <v>85</v>
      </c>
      <c r="L17" s="30" t="s">
        <v>91</v>
      </c>
      <c r="M17" s="30" t="s">
        <v>87</v>
      </c>
      <c r="N17" s="30" t="s">
        <v>88</v>
      </c>
      <c r="O17" s="30">
        <v>450005</v>
      </c>
      <c r="P17" s="30">
        <v>78916.740000000005</v>
      </c>
      <c r="Q17" s="30">
        <v>528459.37</v>
      </c>
      <c r="R17" s="30">
        <v>462.37</v>
      </c>
      <c r="S17" s="30">
        <v>462.37</v>
      </c>
      <c r="T17" s="30">
        <v>0</v>
      </c>
      <c r="U17" s="30">
        <v>349.57</v>
      </c>
      <c r="V17" s="30">
        <v>349.57</v>
      </c>
      <c r="W17" s="30">
        <v>349.57</v>
      </c>
      <c r="X17" s="30">
        <v>0</v>
      </c>
      <c r="Y17" s="30">
        <v>0</v>
      </c>
      <c r="Z17" s="30">
        <v>75.603953543698793</v>
      </c>
      <c r="AA17" s="30">
        <v>75.603953543698793</v>
      </c>
      <c r="AB17" s="30">
        <v>75.603953543698793</v>
      </c>
      <c r="AC17" s="30" t="s">
        <v>172</v>
      </c>
    </row>
    <row r="18" spans="1:29">
      <c r="A18" s="30" t="s">
        <v>165</v>
      </c>
      <c r="B18" s="30" t="s">
        <v>171</v>
      </c>
      <c r="C18" s="30" t="s">
        <v>118</v>
      </c>
      <c r="D18" s="30" t="s">
        <v>119</v>
      </c>
      <c r="E18" s="30" t="s">
        <v>79</v>
      </c>
      <c r="F18" s="30" t="s">
        <v>120</v>
      </c>
      <c r="G18" s="30" t="s">
        <v>81</v>
      </c>
      <c r="H18" s="30" t="s">
        <v>121</v>
      </c>
      <c r="I18" s="30" t="s">
        <v>83</v>
      </c>
      <c r="J18" s="30" t="s">
        <v>122</v>
      </c>
      <c r="K18" s="30" t="s">
        <v>85</v>
      </c>
      <c r="L18" s="30" t="s">
        <v>91</v>
      </c>
      <c r="M18" s="30" t="s">
        <v>89</v>
      </c>
      <c r="N18" s="30" t="s">
        <v>90</v>
      </c>
      <c r="O18" s="30">
        <v>0</v>
      </c>
      <c r="P18" s="30">
        <v>100810.08</v>
      </c>
      <c r="Q18" s="30">
        <v>32962.199999999997</v>
      </c>
      <c r="R18" s="30">
        <v>67847.88</v>
      </c>
      <c r="S18" s="30">
        <v>67847.88</v>
      </c>
      <c r="T18" s="30">
        <v>0</v>
      </c>
      <c r="U18" s="30">
        <v>51742.879999999997</v>
      </c>
      <c r="V18" s="30">
        <v>51742.879999999997</v>
      </c>
      <c r="W18" s="30">
        <v>51742.879999999997</v>
      </c>
      <c r="X18" s="30">
        <v>0</v>
      </c>
      <c r="Y18" s="30">
        <v>0</v>
      </c>
      <c r="Z18" s="30">
        <v>76.263075574358396</v>
      </c>
      <c r="AA18" s="30">
        <v>76.263075574358396</v>
      </c>
      <c r="AB18" s="30">
        <v>76.263075574358396</v>
      </c>
      <c r="AC18" s="30" t="s">
        <v>172</v>
      </c>
    </row>
    <row r="19" spans="1:29">
      <c r="A19" s="30" t="s">
        <v>165</v>
      </c>
      <c r="B19" s="30" t="s">
        <v>171</v>
      </c>
      <c r="C19" s="30" t="s">
        <v>123</v>
      </c>
      <c r="D19" s="30" t="s">
        <v>124</v>
      </c>
      <c r="E19" s="30" t="s">
        <v>79</v>
      </c>
      <c r="F19" s="30" t="s">
        <v>97</v>
      </c>
      <c r="G19" s="30" t="s">
        <v>81</v>
      </c>
      <c r="H19" s="30" t="s">
        <v>125</v>
      </c>
      <c r="I19" s="30" t="s">
        <v>83</v>
      </c>
      <c r="J19" s="30" t="s">
        <v>126</v>
      </c>
      <c r="K19" s="30" t="s">
        <v>85</v>
      </c>
      <c r="L19" s="30" t="s">
        <v>86</v>
      </c>
      <c r="M19" s="30" t="s">
        <v>87</v>
      </c>
      <c r="N19" s="30" t="s">
        <v>88</v>
      </c>
      <c r="O19" s="30">
        <v>1</v>
      </c>
      <c r="P19" s="30">
        <v>0</v>
      </c>
      <c r="Q19" s="30">
        <v>0</v>
      </c>
      <c r="R19" s="30">
        <v>1</v>
      </c>
      <c r="S19" s="30">
        <v>1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 t="s">
        <v>172</v>
      </c>
    </row>
    <row r="20" spans="1:29">
      <c r="A20" s="30" t="s">
        <v>165</v>
      </c>
      <c r="B20" s="30" t="s">
        <v>171</v>
      </c>
      <c r="C20" s="30" t="s">
        <v>123</v>
      </c>
      <c r="D20" s="30" t="s">
        <v>124</v>
      </c>
      <c r="E20" s="30" t="s">
        <v>79</v>
      </c>
      <c r="F20" s="30" t="s">
        <v>97</v>
      </c>
      <c r="G20" s="30" t="s">
        <v>81</v>
      </c>
      <c r="H20" s="30" t="s">
        <v>125</v>
      </c>
      <c r="I20" s="30" t="s">
        <v>83</v>
      </c>
      <c r="J20" s="30" t="s">
        <v>126</v>
      </c>
      <c r="K20" s="30" t="s">
        <v>85</v>
      </c>
      <c r="L20" s="30" t="s">
        <v>91</v>
      </c>
      <c r="M20" s="30" t="s">
        <v>87</v>
      </c>
      <c r="N20" s="30" t="s">
        <v>88</v>
      </c>
      <c r="O20" s="30">
        <v>1020001</v>
      </c>
      <c r="P20" s="30">
        <v>0</v>
      </c>
      <c r="Q20" s="30">
        <v>0</v>
      </c>
      <c r="R20" s="30">
        <v>1020001</v>
      </c>
      <c r="S20" s="30">
        <v>5820001</v>
      </c>
      <c r="T20" s="30">
        <v>4800000</v>
      </c>
      <c r="U20" s="30">
        <v>1700000</v>
      </c>
      <c r="V20" s="30">
        <v>1341385.8500000001</v>
      </c>
      <c r="W20" s="30">
        <v>1341385.8500000001</v>
      </c>
      <c r="X20" s="30">
        <v>0</v>
      </c>
      <c r="Y20" s="30">
        <v>0</v>
      </c>
      <c r="Z20" s="30">
        <v>29.209616974292601</v>
      </c>
      <c r="AA20" s="30">
        <v>23.047862878374101</v>
      </c>
      <c r="AB20" s="30">
        <v>23.047862878374101</v>
      </c>
      <c r="AC20" s="30" t="s">
        <v>172</v>
      </c>
    </row>
    <row r="21" spans="1:29">
      <c r="A21" s="30" t="s">
        <v>165</v>
      </c>
      <c r="B21" s="30" t="s">
        <v>171</v>
      </c>
      <c r="C21" s="30" t="s">
        <v>123</v>
      </c>
      <c r="D21" s="30" t="s">
        <v>124</v>
      </c>
      <c r="E21" s="30" t="s">
        <v>79</v>
      </c>
      <c r="F21" s="30" t="s">
        <v>97</v>
      </c>
      <c r="G21" s="30" t="s">
        <v>81</v>
      </c>
      <c r="H21" s="30" t="s">
        <v>129</v>
      </c>
      <c r="I21" s="30" t="s">
        <v>83</v>
      </c>
      <c r="J21" s="30" t="s">
        <v>130</v>
      </c>
      <c r="K21" s="30" t="s">
        <v>85</v>
      </c>
      <c r="L21" s="30" t="s">
        <v>86</v>
      </c>
      <c r="M21" s="30" t="s">
        <v>87</v>
      </c>
      <c r="N21" s="30" t="s">
        <v>88</v>
      </c>
      <c r="O21" s="30">
        <v>10425199.59</v>
      </c>
      <c r="P21" s="30">
        <v>546168.41</v>
      </c>
      <c r="Q21" s="30">
        <v>7477309.25</v>
      </c>
      <c r="R21" s="30">
        <v>3494058.75</v>
      </c>
      <c r="S21" s="30">
        <v>3494058.75</v>
      </c>
      <c r="T21" s="30">
        <v>0</v>
      </c>
      <c r="U21" s="30">
        <v>1022863.4</v>
      </c>
      <c r="V21" s="30">
        <v>836123.58</v>
      </c>
      <c r="W21" s="30">
        <v>832740.93</v>
      </c>
      <c r="X21" s="30">
        <v>0</v>
      </c>
      <c r="Y21" s="30">
        <v>0</v>
      </c>
      <c r="Z21" s="30">
        <v>29.274361800585101</v>
      </c>
      <c r="AA21" s="30">
        <v>23.929866090545801</v>
      </c>
      <c r="AB21" s="30">
        <v>23.833054610200801</v>
      </c>
      <c r="AC21" s="30" t="s">
        <v>172</v>
      </c>
    </row>
    <row r="22" spans="1:29">
      <c r="A22" s="30" t="s">
        <v>165</v>
      </c>
      <c r="B22" s="30" t="s">
        <v>171</v>
      </c>
      <c r="C22" s="30" t="s">
        <v>123</v>
      </c>
      <c r="D22" s="30" t="s">
        <v>124</v>
      </c>
      <c r="E22" s="30" t="s">
        <v>79</v>
      </c>
      <c r="F22" s="30" t="s">
        <v>97</v>
      </c>
      <c r="G22" s="30" t="s">
        <v>81</v>
      </c>
      <c r="H22" s="30" t="s">
        <v>129</v>
      </c>
      <c r="I22" s="30" t="s">
        <v>83</v>
      </c>
      <c r="J22" s="30" t="s">
        <v>130</v>
      </c>
      <c r="K22" s="30" t="s">
        <v>85</v>
      </c>
      <c r="L22" s="30" t="s">
        <v>86</v>
      </c>
      <c r="M22" s="30" t="s">
        <v>89</v>
      </c>
      <c r="N22" s="30" t="s">
        <v>90</v>
      </c>
      <c r="O22" s="30">
        <v>2</v>
      </c>
      <c r="P22" s="30">
        <v>0</v>
      </c>
      <c r="Q22" s="30">
        <v>0</v>
      </c>
      <c r="R22" s="30">
        <v>2</v>
      </c>
      <c r="S22" s="30">
        <v>2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 t="s">
        <v>172</v>
      </c>
    </row>
    <row r="23" spans="1:29">
      <c r="A23" s="30" t="s">
        <v>165</v>
      </c>
      <c r="B23" s="30" t="s">
        <v>171</v>
      </c>
      <c r="C23" s="30" t="s">
        <v>123</v>
      </c>
      <c r="D23" s="30" t="s">
        <v>124</v>
      </c>
      <c r="E23" s="30" t="s">
        <v>79</v>
      </c>
      <c r="F23" s="30" t="s">
        <v>97</v>
      </c>
      <c r="G23" s="30" t="s">
        <v>81</v>
      </c>
      <c r="H23" s="30" t="s">
        <v>129</v>
      </c>
      <c r="I23" s="30" t="s">
        <v>83</v>
      </c>
      <c r="J23" s="30" t="s">
        <v>130</v>
      </c>
      <c r="K23" s="30" t="s">
        <v>85</v>
      </c>
      <c r="L23" s="30" t="s">
        <v>91</v>
      </c>
      <c r="M23" s="30" t="s">
        <v>87</v>
      </c>
      <c r="N23" s="30" t="s">
        <v>88</v>
      </c>
      <c r="O23" s="30">
        <v>1145000</v>
      </c>
      <c r="P23" s="30">
        <v>0</v>
      </c>
      <c r="Q23" s="30">
        <v>924496.53</v>
      </c>
      <c r="R23" s="30">
        <v>220503.47</v>
      </c>
      <c r="S23" s="30">
        <v>220503.47</v>
      </c>
      <c r="T23" s="30">
        <v>0</v>
      </c>
      <c r="U23" s="30">
        <v>3875.2</v>
      </c>
      <c r="V23" s="30">
        <v>2350</v>
      </c>
      <c r="W23" s="30">
        <v>2350</v>
      </c>
      <c r="X23" s="30">
        <v>0</v>
      </c>
      <c r="Y23" s="30">
        <v>0</v>
      </c>
      <c r="Z23" s="30">
        <v>1.7574326608102799</v>
      </c>
      <c r="AA23" s="30">
        <v>1.0657428656338199</v>
      </c>
      <c r="AB23" s="30">
        <v>1.0657428656338199</v>
      </c>
      <c r="AC23" s="30" t="s">
        <v>172</v>
      </c>
    </row>
    <row r="24" spans="1:29">
      <c r="A24" s="30" t="s">
        <v>165</v>
      </c>
      <c r="B24" s="30" t="s">
        <v>171</v>
      </c>
      <c r="C24" s="30" t="s">
        <v>123</v>
      </c>
      <c r="D24" s="30" t="s">
        <v>124</v>
      </c>
      <c r="E24" s="30" t="s">
        <v>79</v>
      </c>
      <c r="F24" s="30" t="s">
        <v>97</v>
      </c>
      <c r="G24" s="30" t="s">
        <v>81</v>
      </c>
      <c r="H24" s="30" t="s">
        <v>129</v>
      </c>
      <c r="I24" s="30" t="s">
        <v>83</v>
      </c>
      <c r="J24" s="30" t="s">
        <v>130</v>
      </c>
      <c r="K24" s="30" t="s">
        <v>85</v>
      </c>
      <c r="L24" s="30" t="s">
        <v>91</v>
      </c>
      <c r="M24" s="30" t="s">
        <v>89</v>
      </c>
      <c r="N24" s="30" t="s">
        <v>90</v>
      </c>
      <c r="O24" s="30">
        <v>1</v>
      </c>
      <c r="P24" s="30">
        <v>0</v>
      </c>
      <c r="Q24" s="30">
        <v>0</v>
      </c>
      <c r="R24" s="30">
        <v>1</v>
      </c>
      <c r="S24" s="30">
        <v>1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 t="s">
        <v>172</v>
      </c>
    </row>
    <row r="25" spans="1:29">
      <c r="A25" s="30" t="s">
        <v>165</v>
      </c>
      <c r="B25" s="30" t="s">
        <v>171</v>
      </c>
      <c r="C25" s="30" t="s">
        <v>131</v>
      </c>
      <c r="D25" s="30" t="s">
        <v>132</v>
      </c>
      <c r="E25" s="30" t="s">
        <v>79</v>
      </c>
      <c r="F25" s="30" t="s">
        <v>133</v>
      </c>
      <c r="G25" s="30" t="s">
        <v>81</v>
      </c>
      <c r="H25" s="30" t="s">
        <v>134</v>
      </c>
      <c r="I25" s="30" t="s">
        <v>83</v>
      </c>
      <c r="J25" s="30" t="s">
        <v>135</v>
      </c>
      <c r="K25" s="30" t="s">
        <v>85</v>
      </c>
      <c r="L25" s="30" t="s">
        <v>86</v>
      </c>
      <c r="M25" s="30" t="s">
        <v>87</v>
      </c>
      <c r="N25" s="30" t="s">
        <v>88</v>
      </c>
      <c r="O25" s="30">
        <v>245063.55</v>
      </c>
      <c r="P25" s="30">
        <v>99453.34</v>
      </c>
      <c r="Q25" s="30">
        <v>294785.21999999997</v>
      </c>
      <c r="R25" s="30">
        <v>49731.67</v>
      </c>
      <c r="S25" s="30">
        <v>49731.67</v>
      </c>
      <c r="T25" s="30">
        <v>0</v>
      </c>
      <c r="U25" s="30">
        <v>12000</v>
      </c>
      <c r="V25" s="30">
        <v>12000</v>
      </c>
      <c r="W25" s="30">
        <v>12000</v>
      </c>
      <c r="X25" s="30">
        <v>0</v>
      </c>
      <c r="Y25" s="30">
        <v>0</v>
      </c>
      <c r="Z25" s="30">
        <v>24.129493338952798</v>
      </c>
      <c r="AA25" s="30">
        <v>24.129493338952798</v>
      </c>
      <c r="AB25" s="30">
        <v>24.129493338952798</v>
      </c>
      <c r="AC25" s="30" t="s">
        <v>172</v>
      </c>
    </row>
    <row r="26" spans="1:29">
      <c r="A26" s="30" t="s">
        <v>165</v>
      </c>
      <c r="B26" s="30" t="s">
        <v>171</v>
      </c>
      <c r="C26" s="30" t="s">
        <v>131</v>
      </c>
      <c r="D26" s="30" t="s">
        <v>132</v>
      </c>
      <c r="E26" s="30" t="s">
        <v>79</v>
      </c>
      <c r="F26" s="30" t="s">
        <v>133</v>
      </c>
      <c r="G26" s="30" t="s">
        <v>81</v>
      </c>
      <c r="H26" s="30" t="s">
        <v>134</v>
      </c>
      <c r="I26" s="30" t="s">
        <v>83</v>
      </c>
      <c r="J26" s="30" t="s">
        <v>135</v>
      </c>
      <c r="K26" s="30" t="s">
        <v>85</v>
      </c>
      <c r="L26" s="30" t="s">
        <v>91</v>
      </c>
      <c r="M26" s="30" t="s">
        <v>87</v>
      </c>
      <c r="N26" s="30" t="s">
        <v>88</v>
      </c>
      <c r="O26" s="30">
        <v>145097.35999999999</v>
      </c>
      <c r="P26" s="30">
        <v>2435.48</v>
      </c>
      <c r="Q26" s="30">
        <v>146315.1</v>
      </c>
      <c r="R26" s="30">
        <v>1217.74</v>
      </c>
      <c r="S26" s="30">
        <v>1217.74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 t="s">
        <v>172</v>
      </c>
    </row>
    <row r="27" spans="1:29">
      <c r="A27" s="30" t="s">
        <v>165</v>
      </c>
      <c r="B27" s="30" t="s">
        <v>171</v>
      </c>
      <c r="C27" s="30" t="s">
        <v>131</v>
      </c>
      <c r="D27" s="30" t="s">
        <v>132</v>
      </c>
      <c r="E27" s="30" t="s">
        <v>79</v>
      </c>
      <c r="F27" s="30" t="s">
        <v>133</v>
      </c>
      <c r="G27" s="30" t="s">
        <v>81</v>
      </c>
      <c r="H27" s="30" t="s">
        <v>134</v>
      </c>
      <c r="I27" s="30" t="s">
        <v>83</v>
      </c>
      <c r="J27" s="30" t="s">
        <v>135</v>
      </c>
      <c r="K27" s="30" t="s">
        <v>85</v>
      </c>
      <c r="L27" s="30" t="s">
        <v>91</v>
      </c>
      <c r="M27" s="30" t="s">
        <v>89</v>
      </c>
      <c r="N27" s="30" t="s">
        <v>90</v>
      </c>
      <c r="O27" s="30">
        <v>2</v>
      </c>
      <c r="P27" s="30">
        <v>113390.08</v>
      </c>
      <c r="Q27" s="30">
        <v>0</v>
      </c>
      <c r="R27" s="30">
        <v>113392.08</v>
      </c>
      <c r="S27" s="30">
        <v>113392.08</v>
      </c>
      <c r="T27" s="30">
        <v>0</v>
      </c>
      <c r="U27" s="30">
        <v>92040.07</v>
      </c>
      <c r="V27" s="30">
        <v>0</v>
      </c>
      <c r="W27" s="30">
        <v>0</v>
      </c>
      <c r="X27" s="30">
        <v>0</v>
      </c>
      <c r="Y27" s="30">
        <v>0</v>
      </c>
      <c r="Z27" s="30">
        <v>81.169751890960995</v>
      </c>
      <c r="AA27" s="30">
        <v>0</v>
      </c>
      <c r="AB27" s="30">
        <v>0</v>
      </c>
      <c r="AC27" s="30" t="s">
        <v>172</v>
      </c>
    </row>
    <row r="28" spans="1:29">
      <c r="A28" s="30" t="s">
        <v>165</v>
      </c>
      <c r="B28" s="30" t="s">
        <v>171</v>
      </c>
      <c r="C28" s="30" t="s">
        <v>136</v>
      </c>
      <c r="D28" s="30" t="s">
        <v>137</v>
      </c>
      <c r="E28" s="30" t="s">
        <v>79</v>
      </c>
      <c r="F28" s="30" t="s">
        <v>97</v>
      </c>
      <c r="G28" s="30" t="s">
        <v>81</v>
      </c>
      <c r="H28" s="30" t="s">
        <v>138</v>
      </c>
      <c r="I28" s="30" t="s">
        <v>83</v>
      </c>
      <c r="J28" s="30" t="s">
        <v>139</v>
      </c>
      <c r="K28" s="30" t="s">
        <v>85</v>
      </c>
      <c r="L28" s="30" t="s">
        <v>86</v>
      </c>
      <c r="M28" s="30" t="s">
        <v>87</v>
      </c>
      <c r="N28" s="30" t="s">
        <v>88</v>
      </c>
      <c r="O28" s="30">
        <v>112873.71</v>
      </c>
      <c r="P28" s="30">
        <v>0</v>
      </c>
      <c r="Q28" s="30">
        <v>112873.71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 t="s">
        <v>172</v>
      </c>
    </row>
    <row r="29" spans="1:29">
      <c r="A29" s="30" t="s">
        <v>165</v>
      </c>
      <c r="B29" s="30" t="s">
        <v>171</v>
      </c>
      <c r="C29" s="30" t="s">
        <v>140</v>
      </c>
      <c r="D29" s="30" t="s">
        <v>141</v>
      </c>
      <c r="E29" s="30" t="s">
        <v>79</v>
      </c>
      <c r="F29" s="30" t="s">
        <v>97</v>
      </c>
      <c r="G29" s="30" t="s">
        <v>81</v>
      </c>
      <c r="H29" s="30" t="s">
        <v>142</v>
      </c>
      <c r="I29" s="30" t="s">
        <v>83</v>
      </c>
      <c r="J29" s="30" t="s">
        <v>143</v>
      </c>
      <c r="K29" s="30" t="s">
        <v>85</v>
      </c>
      <c r="L29" s="30" t="s">
        <v>94</v>
      </c>
      <c r="M29" s="30" t="s">
        <v>87</v>
      </c>
      <c r="N29" s="30" t="s">
        <v>88</v>
      </c>
      <c r="O29" s="30">
        <v>77799008.120000005</v>
      </c>
      <c r="P29" s="30">
        <v>0</v>
      </c>
      <c r="Q29" s="30">
        <v>77799003.120000005</v>
      </c>
      <c r="R29" s="30">
        <v>5</v>
      </c>
      <c r="S29" s="30">
        <v>5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 t="s">
        <v>172</v>
      </c>
    </row>
    <row r="30" spans="1:29">
      <c r="A30" s="30" t="s">
        <v>165</v>
      </c>
      <c r="B30" s="30" t="s">
        <v>171</v>
      </c>
      <c r="C30" s="30" t="s">
        <v>140</v>
      </c>
      <c r="D30" s="30" t="s">
        <v>141</v>
      </c>
      <c r="E30" s="30" t="s">
        <v>79</v>
      </c>
      <c r="F30" s="30" t="s">
        <v>97</v>
      </c>
      <c r="G30" s="30" t="s">
        <v>81</v>
      </c>
      <c r="H30" s="30" t="s">
        <v>144</v>
      </c>
      <c r="I30" s="30" t="s">
        <v>83</v>
      </c>
      <c r="J30" s="30" t="s">
        <v>145</v>
      </c>
      <c r="K30" s="30" t="s">
        <v>85</v>
      </c>
      <c r="L30" s="30" t="s">
        <v>86</v>
      </c>
      <c r="M30" s="30" t="s">
        <v>87</v>
      </c>
      <c r="N30" s="30" t="s">
        <v>88</v>
      </c>
      <c r="O30" s="30">
        <v>1320001</v>
      </c>
      <c r="P30" s="30">
        <v>0</v>
      </c>
      <c r="Q30" s="30">
        <v>1320000</v>
      </c>
      <c r="R30" s="30">
        <v>1</v>
      </c>
      <c r="S30" s="30">
        <v>1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 t="s">
        <v>172</v>
      </c>
    </row>
    <row r="31" spans="1:29">
      <c r="A31" s="30" t="s">
        <v>165</v>
      </c>
      <c r="B31" s="30" t="s">
        <v>171</v>
      </c>
      <c r="C31" s="30" t="s">
        <v>140</v>
      </c>
      <c r="D31" s="30" t="s">
        <v>141</v>
      </c>
      <c r="E31" s="30" t="s">
        <v>79</v>
      </c>
      <c r="F31" s="30" t="s">
        <v>97</v>
      </c>
      <c r="G31" s="30" t="s">
        <v>81</v>
      </c>
      <c r="H31" s="30" t="s">
        <v>144</v>
      </c>
      <c r="I31" s="30" t="s">
        <v>83</v>
      </c>
      <c r="J31" s="30" t="s">
        <v>145</v>
      </c>
      <c r="K31" s="30" t="s">
        <v>85</v>
      </c>
      <c r="L31" s="30" t="s">
        <v>91</v>
      </c>
      <c r="M31" s="30" t="s">
        <v>87</v>
      </c>
      <c r="N31" s="30" t="s">
        <v>88</v>
      </c>
      <c r="O31" s="30">
        <v>4157100.85</v>
      </c>
      <c r="P31" s="30">
        <v>0</v>
      </c>
      <c r="Q31" s="30">
        <v>1299099.8500000001</v>
      </c>
      <c r="R31" s="30">
        <v>2858001</v>
      </c>
      <c r="S31" s="30">
        <v>2858001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 t="s">
        <v>172</v>
      </c>
    </row>
    <row r="32" spans="1:29">
      <c r="A32" s="30" t="s">
        <v>165</v>
      </c>
      <c r="B32" s="30" t="s">
        <v>171</v>
      </c>
      <c r="C32" s="30" t="s">
        <v>140</v>
      </c>
      <c r="D32" s="30" t="s">
        <v>141</v>
      </c>
      <c r="E32" s="30" t="s">
        <v>79</v>
      </c>
      <c r="F32" s="30" t="s">
        <v>97</v>
      </c>
      <c r="G32" s="30" t="s">
        <v>81</v>
      </c>
      <c r="H32" s="30" t="s">
        <v>144</v>
      </c>
      <c r="I32" s="30" t="s">
        <v>83</v>
      </c>
      <c r="J32" s="30" t="s">
        <v>145</v>
      </c>
      <c r="K32" s="30" t="s">
        <v>85</v>
      </c>
      <c r="L32" s="30" t="s">
        <v>91</v>
      </c>
      <c r="M32" s="30" t="s">
        <v>127</v>
      </c>
      <c r="N32" s="30" t="s">
        <v>128</v>
      </c>
      <c r="O32" s="30">
        <v>10882500</v>
      </c>
      <c r="P32" s="30">
        <v>0</v>
      </c>
      <c r="Q32" s="30">
        <v>0</v>
      </c>
      <c r="R32" s="30">
        <v>10882500</v>
      </c>
      <c r="S32" s="30">
        <v>10882500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 t="s">
        <v>172</v>
      </c>
    </row>
    <row r="33" spans="1:29">
      <c r="A33" s="30" t="s">
        <v>165</v>
      </c>
      <c r="B33" s="30" t="s">
        <v>171</v>
      </c>
      <c r="C33" s="30" t="s">
        <v>140</v>
      </c>
      <c r="D33" s="30" t="s">
        <v>141</v>
      </c>
      <c r="E33" s="30" t="s">
        <v>79</v>
      </c>
      <c r="F33" s="30" t="s">
        <v>97</v>
      </c>
      <c r="G33" s="30" t="s">
        <v>81</v>
      </c>
      <c r="H33" s="30" t="s">
        <v>146</v>
      </c>
      <c r="I33" s="30" t="s">
        <v>83</v>
      </c>
      <c r="J33" s="30" t="s">
        <v>147</v>
      </c>
      <c r="K33" s="30" t="s">
        <v>85</v>
      </c>
      <c r="L33" s="30" t="s">
        <v>86</v>
      </c>
      <c r="M33" s="30" t="s">
        <v>87</v>
      </c>
      <c r="N33" s="30" t="s">
        <v>88</v>
      </c>
      <c r="O33" s="30">
        <v>10515834.300000001</v>
      </c>
      <c r="P33" s="30">
        <v>0</v>
      </c>
      <c r="Q33" s="30">
        <v>9742332.9199999999</v>
      </c>
      <c r="R33" s="30">
        <v>773501.38</v>
      </c>
      <c r="S33" s="30">
        <v>773501.38</v>
      </c>
      <c r="T33" s="30">
        <v>0</v>
      </c>
      <c r="U33" s="30">
        <v>773499.38</v>
      </c>
      <c r="V33" s="30">
        <v>773461.38</v>
      </c>
      <c r="W33" s="30">
        <v>773461.38</v>
      </c>
      <c r="X33" s="30">
        <v>0</v>
      </c>
      <c r="Y33" s="30">
        <v>0</v>
      </c>
      <c r="Z33" s="30">
        <v>99.999741435496901</v>
      </c>
      <c r="AA33" s="30">
        <v>99.994828709937096</v>
      </c>
      <c r="AB33" s="30">
        <v>99.994828709937096</v>
      </c>
      <c r="AC33" s="30" t="s">
        <v>172</v>
      </c>
    </row>
    <row r="34" spans="1:29">
      <c r="A34" s="30" t="s">
        <v>165</v>
      </c>
      <c r="B34" s="30" t="s">
        <v>171</v>
      </c>
      <c r="C34" s="30" t="s">
        <v>140</v>
      </c>
      <c r="D34" s="30" t="s">
        <v>141</v>
      </c>
      <c r="E34" s="30" t="s">
        <v>79</v>
      </c>
      <c r="F34" s="30" t="s">
        <v>97</v>
      </c>
      <c r="G34" s="30" t="s">
        <v>81</v>
      </c>
      <c r="H34" s="30" t="s">
        <v>146</v>
      </c>
      <c r="I34" s="30" t="s">
        <v>83</v>
      </c>
      <c r="J34" s="30" t="s">
        <v>147</v>
      </c>
      <c r="K34" s="30" t="s">
        <v>85</v>
      </c>
      <c r="L34" s="30" t="s">
        <v>91</v>
      </c>
      <c r="M34" s="30" t="s">
        <v>87</v>
      </c>
      <c r="N34" s="30" t="s">
        <v>88</v>
      </c>
      <c r="O34" s="30">
        <v>919000</v>
      </c>
      <c r="P34" s="30">
        <v>0</v>
      </c>
      <c r="Q34" s="30">
        <v>919000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 t="s">
        <v>172</v>
      </c>
    </row>
    <row r="35" spans="1:29">
      <c r="A35" s="30" t="s">
        <v>165</v>
      </c>
      <c r="B35" s="30" t="s">
        <v>171</v>
      </c>
      <c r="C35" s="30" t="s">
        <v>140</v>
      </c>
      <c r="D35" s="30" t="s">
        <v>141</v>
      </c>
      <c r="E35" s="30" t="s">
        <v>79</v>
      </c>
      <c r="F35" s="30" t="s">
        <v>97</v>
      </c>
      <c r="G35" s="30" t="s">
        <v>81</v>
      </c>
      <c r="H35" s="30" t="s">
        <v>148</v>
      </c>
      <c r="I35" s="30" t="s">
        <v>83</v>
      </c>
      <c r="J35" s="30" t="s">
        <v>149</v>
      </c>
      <c r="K35" s="30" t="s">
        <v>85</v>
      </c>
      <c r="L35" s="30" t="s">
        <v>86</v>
      </c>
      <c r="M35" s="30" t="s">
        <v>87</v>
      </c>
      <c r="N35" s="30" t="s">
        <v>88</v>
      </c>
      <c r="O35" s="30">
        <v>316555.39</v>
      </c>
      <c r="P35" s="30">
        <v>0</v>
      </c>
      <c r="Q35" s="30">
        <v>316555.39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 t="s">
        <v>172</v>
      </c>
    </row>
    <row r="36" spans="1:29">
      <c r="A36" s="30" t="s">
        <v>165</v>
      </c>
      <c r="B36" s="30" t="s">
        <v>171</v>
      </c>
      <c r="C36" s="30" t="s">
        <v>140</v>
      </c>
      <c r="D36" s="30" t="s">
        <v>141</v>
      </c>
      <c r="E36" s="30" t="s">
        <v>79</v>
      </c>
      <c r="F36" s="30" t="s">
        <v>97</v>
      </c>
      <c r="G36" s="30" t="s">
        <v>81</v>
      </c>
      <c r="H36" s="30" t="s">
        <v>148</v>
      </c>
      <c r="I36" s="30" t="s">
        <v>83</v>
      </c>
      <c r="J36" s="30" t="s">
        <v>149</v>
      </c>
      <c r="K36" s="30" t="s">
        <v>85</v>
      </c>
      <c r="L36" s="30" t="s">
        <v>91</v>
      </c>
      <c r="M36" s="30" t="s">
        <v>87</v>
      </c>
      <c r="N36" s="30" t="s">
        <v>88</v>
      </c>
      <c r="O36" s="30">
        <v>791540</v>
      </c>
      <c r="P36" s="30">
        <v>0</v>
      </c>
      <c r="Q36" s="30">
        <v>791540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 t="s">
        <v>172</v>
      </c>
    </row>
    <row r="37" spans="1:29">
      <c r="A37" s="30" t="s">
        <v>165</v>
      </c>
      <c r="B37" s="30" t="s">
        <v>171</v>
      </c>
      <c r="C37" s="30" t="s">
        <v>140</v>
      </c>
      <c r="D37" s="30" t="s">
        <v>141</v>
      </c>
      <c r="E37" s="30" t="s">
        <v>79</v>
      </c>
      <c r="F37" s="30" t="s">
        <v>133</v>
      </c>
      <c r="G37" s="30" t="s">
        <v>81</v>
      </c>
      <c r="H37" s="30" t="s">
        <v>166</v>
      </c>
      <c r="I37" s="30" t="s">
        <v>83</v>
      </c>
      <c r="J37" s="30" t="s">
        <v>167</v>
      </c>
      <c r="K37" s="30" t="s">
        <v>85</v>
      </c>
      <c r="L37" s="30" t="s">
        <v>86</v>
      </c>
      <c r="M37" s="30" t="s">
        <v>87</v>
      </c>
      <c r="N37" s="30" t="s">
        <v>88</v>
      </c>
      <c r="O37" s="30">
        <v>921686.11</v>
      </c>
      <c r="P37" s="30">
        <v>0</v>
      </c>
      <c r="Q37" s="30">
        <v>917634.5</v>
      </c>
      <c r="R37" s="30">
        <v>4051.61</v>
      </c>
      <c r="S37" s="30">
        <v>4051.61</v>
      </c>
      <c r="T37" s="30">
        <v>0</v>
      </c>
      <c r="U37" s="30">
        <v>4051.61</v>
      </c>
      <c r="V37" s="30">
        <v>4051.61</v>
      </c>
      <c r="W37" s="30">
        <v>4051.61</v>
      </c>
      <c r="X37" s="30">
        <v>0</v>
      </c>
      <c r="Y37" s="30">
        <v>0</v>
      </c>
      <c r="Z37" s="30">
        <v>100</v>
      </c>
      <c r="AA37" s="30">
        <v>100</v>
      </c>
      <c r="AB37" s="30">
        <v>100</v>
      </c>
      <c r="AC37" s="30" t="s">
        <v>172</v>
      </c>
    </row>
    <row r="38" spans="1:29">
      <c r="A38" s="59" t="s">
        <v>165</v>
      </c>
      <c r="B38" s="59" t="s">
        <v>171</v>
      </c>
      <c r="C38" s="59" t="s">
        <v>140</v>
      </c>
      <c r="D38" s="59" t="s">
        <v>141</v>
      </c>
      <c r="E38" s="59" t="s">
        <v>105</v>
      </c>
      <c r="F38" s="59" t="s">
        <v>106</v>
      </c>
      <c r="G38" s="59" t="s">
        <v>81</v>
      </c>
      <c r="H38" s="59" t="s">
        <v>168</v>
      </c>
      <c r="I38" s="59" t="s">
        <v>83</v>
      </c>
      <c r="J38" s="59" t="s">
        <v>169</v>
      </c>
      <c r="K38" s="59" t="s">
        <v>85</v>
      </c>
      <c r="L38" s="59" t="s">
        <v>94</v>
      </c>
      <c r="M38" s="59" t="s">
        <v>87</v>
      </c>
      <c r="N38" s="59" t="s">
        <v>88</v>
      </c>
      <c r="O38" s="59">
        <v>7856533.3300000001</v>
      </c>
      <c r="P38" s="59">
        <v>0</v>
      </c>
      <c r="Q38" s="59">
        <v>7856533.3300000001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 t="s">
        <v>172</v>
      </c>
    </row>
    <row r="39" spans="1:29">
      <c r="A39" s="59" t="s">
        <v>165</v>
      </c>
      <c r="B39" s="59" t="s">
        <v>171</v>
      </c>
      <c r="C39" s="59" t="s">
        <v>150</v>
      </c>
      <c r="D39" s="59" t="s">
        <v>151</v>
      </c>
      <c r="E39" s="59" t="s">
        <v>79</v>
      </c>
      <c r="F39" s="59" t="s">
        <v>80</v>
      </c>
      <c r="G39" s="59" t="s">
        <v>81</v>
      </c>
      <c r="H39" s="59" t="s">
        <v>152</v>
      </c>
      <c r="I39" s="59" t="s">
        <v>83</v>
      </c>
      <c r="J39" s="59" t="s">
        <v>153</v>
      </c>
      <c r="K39" s="59" t="s">
        <v>85</v>
      </c>
      <c r="L39" s="59" t="s">
        <v>86</v>
      </c>
      <c r="M39" s="59" t="s">
        <v>154</v>
      </c>
      <c r="N39" s="59" t="s">
        <v>155</v>
      </c>
      <c r="O39" s="59">
        <v>8357876.5599999996</v>
      </c>
      <c r="P39" s="59">
        <v>13109103.83</v>
      </c>
      <c r="Q39" s="59">
        <v>7630000</v>
      </c>
      <c r="R39" s="59">
        <v>13836980.390000001</v>
      </c>
      <c r="S39" s="59">
        <v>13836980.390000001</v>
      </c>
      <c r="T39" s="59">
        <v>0</v>
      </c>
      <c r="U39" s="59">
        <v>12173090.9</v>
      </c>
      <c r="V39" s="59">
        <v>8354998.3099999996</v>
      </c>
      <c r="W39" s="59">
        <v>8305755.1100000003</v>
      </c>
      <c r="X39" s="59">
        <v>0</v>
      </c>
      <c r="Y39" s="59">
        <v>0</v>
      </c>
      <c r="Z39" s="59">
        <v>87.975053493589598</v>
      </c>
      <c r="AA39" s="59">
        <v>60.3816589639613</v>
      </c>
      <c r="AB39" s="59">
        <v>60.025777849642502</v>
      </c>
      <c r="AC39" s="59" t="s">
        <v>172</v>
      </c>
    </row>
    <row r="40" spans="1:29">
      <c r="A40" s="59" t="s">
        <v>165</v>
      </c>
      <c r="B40" s="59" t="s">
        <v>171</v>
      </c>
      <c r="C40" s="59" t="s">
        <v>150</v>
      </c>
      <c r="D40" s="59" t="s">
        <v>151</v>
      </c>
      <c r="E40" s="59" t="s">
        <v>79</v>
      </c>
      <c r="F40" s="59" t="s">
        <v>80</v>
      </c>
      <c r="G40" s="59" t="s">
        <v>81</v>
      </c>
      <c r="H40" s="59" t="s">
        <v>152</v>
      </c>
      <c r="I40" s="59" t="s">
        <v>83</v>
      </c>
      <c r="J40" s="59" t="s">
        <v>153</v>
      </c>
      <c r="K40" s="59" t="s">
        <v>85</v>
      </c>
      <c r="L40" s="59" t="s">
        <v>91</v>
      </c>
      <c r="M40" s="59" t="s">
        <v>154</v>
      </c>
      <c r="N40" s="59" t="s">
        <v>155</v>
      </c>
      <c r="O40" s="59">
        <v>1950001</v>
      </c>
      <c r="P40" s="59">
        <v>7872572.6600000001</v>
      </c>
      <c r="Q40" s="59">
        <v>500000</v>
      </c>
      <c r="R40" s="59">
        <v>9322573.6600000001</v>
      </c>
      <c r="S40" s="59">
        <v>9322573.6600000001</v>
      </c>
      <c r="T40" s="59">
        <v>0</v>
      </c>
      <c r="U40" s="59">
        <v>7332676.8200000003</v>
      </c>
      <c r="V40" s="59">
        <v>5016270.92</v>
      </c>
      <c r="W40" s="59">
        <v>4943746.5199999996</v>
      </c>
      <c r="X40" s="59">
        <v>0</v>
      </c>
      <c r="Y40" s="59">
        <v>0</v>
      </c>
      <c r="Z40" s="59">
        <v>78.655069806120494</v>
      </c>
      <c r="AA40" s="59">
        <v>53.807790669685097</v>
      </c>
      <c r="AB40" s="59">
        <v>53.029846695788898</v>
      </c>
      <c r="AC40" s="59" t="s">
        <v>172</v>
      </c>
    </row>
    <row r="41" spans="1:29">
      <c r="A41" s="59" t="s">
        <v>165</v>
      </c>
      <c r="B41" s="59" t="s">
        <v>171</v>
      </c>
      <c r="C41" s="59" t="s">
        <v>156</v>
      </c>
      <c r="D41" s="59" t="s">
        <v>157</v>
      </c>
      <c r="E41" s="59" t="s">
        <v>79</v>
      </c>
      <c r="F41" s="59" t="s">
        <v>80</v>
      </c>
      <c r="G41" s="59" t="s">
        <v>81</v>
      </c>
      <c r="H41" s="59" t="s">
        <v>158</v>
      </c>
      <c r="I41" s="59" t="s">
        <v>83</v>
      </c>
      <c r="J41" s="59" t="s">
        <v>159</v>
      </c>
      <c r="K41" s="59" t="s">
        <v>85</v>
      </c>
      <c r="L41" s="59" t="s">
        <v>86</v>
      </c>
      <c r="M41" s="59" t="s">
        <v>154</v>
      </c>
      <c r="N41" s="59" t="s">
        <v>155</v>
      </c>
      <c r="O41" s="59">
        <v>700000</v>
      </c>
      <c r="P41" s="59">
        <v>4096960.22</v>
      </c>
      <c r="Q41" s="59">
        <v>200000</v>
      </c>
      <c r="R41" s="59">
        <v>4596960.22</v>
      </c>
      <c r="S41" s="59">
        <v>4596960.22</v>
      </c>
      <c r="T41" s="59">
        <v>0</v>
      </c>
      <c r="U41" s="59">
        <v>1236844.53</v>
      </c>
      <c r="V41" s="59">
        <v>1236844.53</v>
      </c>
      <c r="W41" s="59">
        <v>1224927.24</v>
      </c>
      <c r="X41" s="59">
        <v>0</v>
      </c>
      <c r="Y41" s="59">
        <v>0</v>
      </c>
      <c r="Z41" s="59">
        <v>26.905704439617701</v>
      </c>
      <c r="AA41" s="59">
        <v>26.905704439617701</v>
      </c>
      <c r="AB41" s="59">
        <v>26.6464616045775</v>
      </c>
      <c r="AC41" s="59" t="s">
        <v>172</v>
      </c>
    </row>
    <row r="42" spans="1:29">
      <c r="A42" s="59" t="s">
        <v>165</v>
      </c>
      <c r="B42" s="59" t="s">
        <v>171</v>
      </c>
      <c r="C42" s="59" t="s">
        <v>156</v>
      </c>
      <c r="D42" s="59" t="s">
        <v>157</v>
      </c>
      <c r="E42" s="59" t="s">
        <v>79</v>
      </c>
      <c r="F42" s="59" t="s">
        <v>80</v>
      </c>
      <c r="G42" s="59" t="s">
        <v>81</v>
      </c>
      <c r="H42" s="59" t="s">
        <v>158</v>
      </c>
      <c r="I42" s="59" t="s">
        <v>83</v>
      </c>
      <c r="J42" s="59" t="s">
        <v>159</v>
      </c>
      <c r="K42" s="59" t="s">
        <v>85</v>
      </c>
      <c r="L42" s="59" t="s">
        <v>91</v>
      </c>
      <c r="M42" s="59" t="s">
        <v>154</v>
      </c>
      <c r="N42" s="59" t="s">
        <v>155</v>
      </c>
      <c r="O42" s="59">
        <v>140000</v>
      </c>
      <c r="P42" s="59">
        <v>0</v>
      </c>
      <c r="Q42" s="59">
        <v>0</v>
      </c>
      <c r="R42" s="59">
        <v>140000</v>
      </c>
      <c r="S42" s="59">
        <v>140000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 t="s">
        <v>172</v>
      </c>
    </row>
    <row r="43" spans="1:29">
      <c r="A43" s="59" t="s">
        <v>165</v>
      </c>
      <c r="B43" s="59" t="s">
        <v>171</v>
      </c>
      <c r="C43" s="59" t="s">
        <v>160</v>
      </c>
      <c r="D43" s="59" t="s">
        <v>161</v>
      </c>
      <c r="E43" s="59" t="s">
        <v>79</v>
      </c>
      <c r="F43" s="59" t="s">
        <v>80</v>
      </c>
      <c r="G43" s="59" t="s">
        <v>81</v>
      </c>
      <c r="H43" s="59" t="s">
        <v>162</v>
      </c>
      <c r="I43" s="59" t="s">
        <v>83</v>
      </c>
      <c r="J43" s="59" t="s">
        <v>163</v>
      </c>
      <c r="K43" s="59" t="s">
        <v>85</v>
      </c>
      <c r="L43" s="59" t="s">
        <v>86</v>
      </c>
      <c r="M43" s="59" t="s">
        <v>154</v>
      </c>
      <c r="N43" s="59" t="s">
        <v>155</v>
      </c>
      <c r="O43" s="59">
        <v>125000</v>
      </c>
      <c r="P43" s="59">
        <v>0</v>
      </c>
      <c r="Q43" s="59">
        <v>0</v>
      </c>
      <c r="R43" s="59">
        <v>125000</v>
      </c>
      <c r="S43" s="59">
        <v>125000</v>
      </c>
      <c r="T43" s="59">
        <v>0</v>
      </c>
      <c r="U43" s="59">
        <v>1200</v>
      </c>
      <c r="V43" s="59">
        <v>0</v>
      </c>
      <c r="W43" s="59">
        <v>0</v>
      </c>
      <c r="X43" s="59">
        <v>0</v>
      </c>
      <c r="Y43" s="59">
        <v>0</v>
      </c>
      <c r="Z43" s="59">
        <v>0.96</v>
      </c>
      <c r="AA43" s="59">
        <v>0</v>
      </c>
      <c r="AB43" s="59">
        <v>0</v>
      </c>
      <c r="AC43" s="59" t="s">
        <v>172</v>
      </c>
    </row>
    <row r="44" spans="1:29">
      <c r="A44" s="59" t="s">
        <v>165</v>
      </c>
      <c r="B44" s="59" t="s">
        <v>171</v>
      </c>
      <c r="C44" s="59" t="s">
        <v>160</v>
      </c>
      <c r="D44" s="59" t="s">
        <v>161</v>
      </c>
      <c r="E44" s="59" t="s">
        <v>79</v>
      </c>
      <c r="F44" s="59" t="s">
        <v>80</v>
      </c>
      <c r="G44" s="59" t="s">
        <v>81</v>
      </c>
      <c r="H44" s="59" t="s">
        <v>162</v>
      </c>
      <c r="I44" s="59" t="s">
        <v>83</v>
      </c>
      <c r="J44" s="59" t="s">
        <v>163</v>
      </c>
      <c r="K44" s="59" t="s">
        <v>85</v>
      </c>
      <c r="L44" s="59" t="s">
        <v>91</v>
      </c>
      <c r="M44" s="59" t="s">
        <v>154</v>
      </c>
      <c r="N44" s="59" t="s">
        <v>155</v>
      </c>
      <c r="O44" s="59">
        <v>417519.5</v>
      </c>
      <c r="P44" s="59">
        <v>1799932.16</v>
      </c>
      <c r="Q44" s="59">
        <v>0</v>
      </c>
      <c r="R44" s="59">
        <v>2217451.66</v>
      </c>
      <c r="S44" s="59">
        <v>2217451.66</v>
      </c>
      <c r="T44" s="59">
        <v>0</v>
      </c>
      <c r="U44" s="59">
        <v>306000</v>
      </c>
      <c r="V44" s="59">
        <v>0</v>
      </c>
      <c r="W44" s="59">
        <v>0</v>
      </c>
      <c r="X44" s="59">
        <v>0</v>
      </c>
      <c r="Y44" s="59">
        <v>0</v>
      </c>
      <c r="Z44" s="59">
        <v>13.799624385047499</v>
      </c>
      <c r="AA44" s="59">
        <v>0</v>
      </c>
      <c r="AB44" s="59">
        <v>0</v>
      </c>
      <c r="AC44" s="59" t="s">
        <v>172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60"/>
  <sheetViews>
    <sheetView showGridLines="0" tabSelected="1" topLeftCell="B1" zoomScaleNormal="100" workbookViewId="0">
      <selection activeCell="B1" sqref="B1"/>
    </sheetView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4.7109375" style="10" bestFit="1" customWidth="1"/>
    <col min="13" max="13" width="14.28515625" style="10" customWidth="1"/>
    <col min="14" max="14" width="14" style="10" customWidth="1"/>
    <col min="15" max="15" width="14.28515625" style="10" bestFit="1" customWidth="1"/>
    <col min="16" max="16" width="14" style="10" bestFit="1" customWidth="1"/>
    <col min="17" max="17" width="11.140625" style="10" bestFit="1" customWidth="1"/>
    <col min="18" max="18" width="12.5703125" style="10" bestFit="1" customWidth="1"/>
    <col min="19" max="20" width="14.28515625" style="10" bestFit="1" customWidth="1"/>
    <col min="21" max="21" width="5.7109375" style="10" bestFit="1" customWidth="1"/>
    <col min="22" max="22" width="14.28515625" style="12" bestFit="1" customWidth="1"/>
    <col min="23" max="23" width="5.42578125" style="10" bestFit="1" customWidth="1"/>
    <col min="24" max="24" width="14.28515625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2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2" t="s">
        <v>1</v>
      </c>
      <c r="C2" s="1"/>
      <c r="D2" s="1" t="s">
        <v>164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2" t="s">
        <v>2</v>
      </c>
      <c r="C3" s="6"/>
      <c r="D3" s="1" t="s">
        <v>110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2" t="s">
        <v>3</v>
      </c>
      <c r="C4" s="7"/>
      <c r="D4" s="31">
        <v>42613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69" t="s">
        <v>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70" t="s">
        <v>5</v>
      </c>
      <c r="C7" s="71"/>
      <c r="D7" s="71"/>
      <c r="E7" s="71"/>
      <c r="F7" s="71"/>
      <c r="G7" s="71"/>
      <c r="H7" s="71"/>
      <c r="I7" s="71"/>
      <c r="J7" s="71"/>
      <c r="K7" s="72"/>
      <c r="L7" s="73" t="s">
        <v>6</v>
      </c>
      <c r="M7" s="60" t="s">
        <v>7</v>
      </c>
      <c r="N7" s="62"/>
      <c r="O7" s="73" t="s">
        <v>8</v>
      </c>
      <c r="P7" s="73" t="s">
        <v>9</v>
      </c>
      <c r="Q7" s="70" t="s">
        <v>10</v>
      </c>
      <c r="R7" s="72"/>
      <c r="S7" s="73" t="s">
        <v>11</v>
      </c>
      <c r="T7" s="70" t="s">
        <v>12</v>
      </c>
      <c r="U7" s="71"/>
      <c r="V7" s="71"/>
      <c r="W7" s="71"/>
      <c r="X7" s="71"/>
      <c r="Y7" s="72"/>
    </row>
    <row r="8" spans="2:25" ht="21.95" customHeight="1">
      <c r="B8" s="75" t="s">
        <v>13</v>
      </c>
      <c r="C8" s="76"/>
      <c r="D8" s="63" t="s">
        <v>14</v>
      </c>
      <c r="E8" s="63" t="s">
        <v>15</v>
      </c>
      <c r="F8" s="65" t="s">
        <v>16</v>
      </c>
      <c r="G8" s="66"/>
      <c r="H8" s="63" t="s">
        <v>17</v>
      </c>
      <c r="I8" s="67" t="s">
        <v>18</v>
      </c>
      <c r="J8" s="68"/>
      <c r="K8" s="63" t="s">
        <v>19</v>
      </c>
      <c r="L8" s="74"/>
      <c r="M8" s="38" t="s">
        <v>20</v>
      </c>
      <c r="N8" s="38" t="s">
        <v>21</v>
      </c>
      <c r="O8" s="74"/>
      <c r="P8" s="74"/>
      <c r="Q8" s="39" t="s">
        <v>22</v>
      </c>
      <c r="R8" s="39" t="s">
        <v>23</v>
      </c>
      <c r="S8" s="74"/>
      <c r="T8" s="40" t="s">
        <v>24</v>
      </c>
      <c r="U8" s="41" t="s">
        <v>25</v>
      </c>
      <c r="V8" s="40" t="s">
        <v>26</v>
      </c>
      <c r="W8" s="42" t="s">
        <v>25</v>
      </c>
      <c r="X8" s="43" t="s">
        <v>27</v>
      </c>
      <c r="Y8" s="42" t="s">
        <v>25</v>
      </c>
    </row>
    <row r="9" spans="2:25" ht="43.5" customHeight="1" thickBot="1">
      <c r="B9" s="44" t="s">
        <v>28</v>
      </c>
      <c r="C9" s="44" t="s">
        <v>29</v>
      </c>
      <c r="D9" s="64"/>
      <c r="E9" s="64"/>
      <c r="F9" s="45" t="s">
        <v>30</v>
      </c>
      <c r="G9" s="45" t="s">
        <v>31</v>
      </c>
      <c r="H9" s="64"/>
      <c r="I9" s="45" t="s">
        <v>28</v>
      </c>
      <c r="J9" s="45" t="s">
        <v>29</v>
      </c>
      <c r="K9" s="64"/>
      <c r="L9" s="44" t="s">
        <v>32</v>
      </c>
      <c r="M9" s="46" t="s">
        <v>33</v>
      </c>
      <c r="N9" s="46" t="s">
        <v>34</v>
      </c>
      <c r="O9" s="46" t="s">
        <v>35</v>
      </c>
      <c r="P9" s="46" t="s">
        <v>36</v>
      </c>
      <c r="Q9" s="46" t="s">
        <v>37</v>
      </c>
      <c r="R9" s="46" t="s">
        <v>38</v>
      </c>
      <c r="S9" s="44" t="s">
        <v>39</v>
      </c>
      <c r="T9" s="47" t="s">
        <v>40</v>
      </c>
      <c r="U9" s="48" t="s">
        <v>41</v>
      </c>
      <c r="V9" s="47" t="s">
        <v>42</v>
      </c>
      <c r="W9" s="48" t="s">
        <v>43</v>
      </c>
      <c r="X9" s="49" t="s">
        <v>44</v>
      </c>
      <c r="Y9" s="48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f>dados!O2</f>
        <v>23492</v>
      </c>
      <c r="M10" s="22">
        <f>dados!P2</f>
        <v>310760.25</v>
      </c>
      <c r="N10" s="22">
        <f>dados!Q2</f>
        <v>178.95</v>
      </c>
      <c r="O10" s="24">
        <f>L10+M10-N10</f>
        <v>334073.3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334073.3</v>
      </c>
      <c r="T10" s="22">
        <f>dados!U2</f>
        <v>30187.27</v>
      </c>
      <c r="U10" s="26">
        <f>IF(S10&gt;0,T10/S10,0)</f>
        <v>9.0361217134084057E-2</v>
      </c>
      <c r="V10" s="22">
        <f>dados!V2</f>
        <v>21810.54</v>
      </c>
      <c r="W10" s="26">
        <f>IF(S10&gt;0,V10/S10,0)</f>
        <v>6.5286690076698739E-2</v>
      </c>
      <c r="X10" s="22">
        <f>dados!W2</f>
        <v>21810.54</v>
      </c>
      <c r="Y10" s="26">
        <f>IF(S10&gt;0,X10/S10,0)</f>
        <v>6.5286690076698739E-2</v>
      </c>
    </row>
    <row r="11" spans="2:25" ht="36">
      <c r="B11" s="50" t="str">
        <f>dados!C3</f>
        <v>001</v>
      </c>
      <c r="C11" s="51" t="str">
        <f>dados!D3</f>
        <v>PRESIDÊNCIA DO TJ/AC</v>
      </c>
      <c r="D11" s="50" t="str">
        <f>dados!E3&amp;"."&amp;dados!F3</f>
        <v>02.061</v>
      </c>
      <c r="E11" s="50" t="str">
        <f>dados!G3&amp;"."&amp;dados!H3</f>
        <v>2220.2161</v>
      </c>
      <c r="F11" s="51" t="str">
        <f>dados!I3</f>
        <v>PROG. GES MANU. SER. EST. JUDICIÁRIO-PREST. JURISD. DO TJ/AC</v>
      </c>
      <c r="G11" s="52" t="str">
        <f>dados!J3</f>
        <v>MANUTENÇÃO DOS PROGRAMAS SOCIAIS E AMBIENTAIS</v>
      </c>
      <c r="H11" s="50" t="str">
        <f>dados!K3</f>
        <v>Estadual</v>
      </c>
      <c r="I11" s="50" t="str">
        <f>dados!M3</f>
        <v xml:space="preserve">200 </v>
      </c>
      <c r="J11" s="50" t="str">
        <f>dados!N3</f>
        <v>CONVÊNIO</v>
      </c>
      <c r="K11" s="50" t="str">
        <f>dados!L3</f>
        <v>3</v>
      </c>
      <c r="L11" s="53">
        <f>dados!O3</f>
        <v>8</v>
      </c>
      <c r="M11" s="53">
        <f>dados!P3</f>
        <v>573457.25</v>
      </c>
      <c r="N11" s="53">
        <f>dados!Q3</f>
        <v>25023.87</v>
      </c>
      <c r="O11" s="54">
        <f t="shared" ref="O11:O31" si="0">L11+M11-N11</f>
        <v>548441.38</v>
      </c>
      <c r="P11" s="53">
        <f>dados!X3</f>
        <v>0</v>
      </c>
      <c r="Q11" s="53">
        <f>dados!Y3</f>
        <v>0</v>
      </c>
      <c r="R11" s="53">
        <f>dados!T3</f>
        <v>0</v>
      </c>
      <c r="S11" s="53">
        <f t="shared" ref="S11:S31" si="1">O11-P11+Q11+R11</f>
        <v>548441.38</v>
      </c>
      <c r="T11" s="53">
        <f>dados!U3</f>
        <v>148675.93</v>
      </c>
      <c r="U11" s="55">
        <f t="shared" ref="U11:U31" si="2">IF(S11&gt;0,T11/S11,0)</f>
        <v>0.27108809696307012</v>
      </c>
      <c r="V11" s="53">
        <f>dados!V3</f>
        <v>121765</v>
      </c>
      <c r="W11" s="55">
        <f t="shared" ref="W11:W31" si="3">IF(S11&gt;0,V11/S11,0)</f>
        <v>0.22202008170864132</v>
      </c>
      <c r="X11" s="53">
        <f>dados!W3</f>
        <v>42779.75</v>
      </c>
      <c r="Y11" s="55">
        <f t="shared" ref="Y11:Y31" si="4">IF(S11&gt;0,X11/S11,0)</f>
        <v>7.8002411123682905E-2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f>dados!O4</f>
        <v>501</v>
      </c>
      <c r="M12" s="23">
        <f>dados!P4</f>
        <v>28062.799999999999</v>
      </c>
      <c r="N12" s="23">
        <f>dados!Q4</f>
        <v>0</v>
      </c>
      <c r="O12" s="23">
        <f t="shared" si="0"/>
        <v>28563.8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28563.8</v>
      </c>
      <c r="T12" s="23">
        <f>dados!U4</f>
        <v>0</v>
      </c>
      <c r="U12" s="25">
        <f t="shared" si="2"/>
        <v>0</v>
      </c>
      <c r="V12" s="23">
        <f>dados!V4</f>
        <v>0</v>
      </c>
      <c r="W12" s="25">
        <f t="shared" si="3"/>
        <v>0</v>
      </c>
      <c r="X12" s="23">
        <f>dados!W4</f>
        <v>0</v>
      </c>
      <c r="Y12" s="25">
        <f t="shared" si="4"/>
        <v>0</v>
      </c>
    </row>
    <row r="13" spans="2:25" ht="36" customHeight="1">
      <c r="B13" s="50" t="str">
        <f>dados!C5</f>
        <v>001</v>
      </c>
      <c r="C13" s="51" t="str">
        <f>dados!D5</f>
        <v>PRESIDÊNCIA DO TJ/AC</v>
      </c>
      <c r="D13" s="50" t="str">
        <f>dados!E5&amp;"."&amp;dados!F5</f>
        <v>02.061</v>
      </c>
      <c r="E13" s="50" t="str">
        <f>dados!G5&amp;"."&amp;dados!H5</f>
        <v>2220.2161</v>
      </c>
      <c r="F13" s="51" t="str">
        <f>dados!I5</f>
        <v>PROG. GES MANU. SER. EST. JUDICIÁRIO-PREST. JURISD. DO TJ/AC</v>
      </c>
      <c r="G13" s="51" t="str">
        <f>dados!J5</f>
        <v>MANUTENÇÃO DOS PROGRAMAS SOCIAIS E AMBIENTAIS</v>
      </c>
      <c r="H13" s="50" t="str">
        <f>dados!K5</f>
        <v>Estadual</v>
      </c>
      <c r="I13" s="50" t="str">
        <f>dados!M5</f>
        <v xml:space="preserve">200 </v>
      </c>
      <c r="J13" s="50" t="str">
        <f>dados!N5</f>
        <v>CONVÊNIO</v>
      </c>
      <c r="K13" s="50" t="str">
        <f>dados!L5</f>
        <v>4</v>
      </c>
      <c r="L13" s="53">
        <f>dados!O5</f>
        <v>3</v>
      </c>
      <c r="M13" s="53">
        <f>dados!P5</f>
        <v>205859.41</v>
      </c>
      <c r="N13" s="53">
        <f>dados!Q5</f>
        <v>0</v>
      </c>
      <c r="O13" s="53">
        <f t="shared" si="0"/>
        <v>205862.41</v>
      </c>
      <c r="P13" s="53">
        <f>dados!X5</f>
        <v>0</v>
      </c>
      <c r="Q13" s="53">
        <f>dados!Y5</f>
        <v>0</v>
      </c>
      <c r="R13" s="53">
        <f>dados!T5</f>
        <v>0</v>
      </c>
      <c r="S13" s="53">
        <f t="shared" si="1"/>
        <v>205862.41</v>
      </c>
      <c r="T13" s="53">
        <f>dados!U5</f>
        <v>38841.25</v>
      </c>
      <c r="U13" s="55">
        <f t="shared" si="2"/>
        <v>0.18867577621383136</v>
      </c>
      <c r="V13" s="53">
        <f>dados!V5</f>
        <v>38841.25</v>
      </c>
      <c r="W13" s="55">
        <f t="shared" si="3"/>
        <v>0.18867577621383136</v>
      </c>
      <c r="X13" s="53">
        <f>dados!W5</f>
        <v>5878.6</v>
      </c>
      <c r="Y13" s="55">
        <f t="shared" si="4"/>
        <v>2.855596609405282E-2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f>dados!O6</f>
        <v>2300004</v>
      </c>
      <c r="M14" s="23">
        <f>dados!P6</f>
        <v>0</v>
      </c>
      <c r="N14" s="23">
        <f>dados!Q6</f>
        <v>2300004</v>
      </c>
      <c r="O14" s="23">
        <f t="shared" si="0"/>
        <v>0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0</v>
      </c>
      <c r="T14" s="23">
        <f>dados!U6</f>
        <v>0</v>
      </c>
      <c r="U14" s="25">
        <f t="shared" si="2"/>
        <v>0</v>
      </c>
      <c r="V14" s="23">
        <f>dados!V6</f>
        <v>0</v>
      </c>
      <c r="W14" s="25">
        <f t="shared" si="3"/>
        <v>0</v>
      </c>
      <c r="X14" s="23">
        <f>dados!W6</f>
        <v>0</v>
      </c>
      <c r="Y14" s="25">
        <f t="shared" si="4"/>
        <v>0</v>
      </c>
    </row>
    <row r="15" spans="2:25" ht="36" customHeight="1">
      <c r="B15" s="50" t="str">
        <f>dados!C7</f>
        <v>002</v>
      </c>
      <c r="C15" s="51" t="str">
        <f>dados!D7</f>
        <v>DIRETORIA DE GESTÃO DE PESSOAS</v>
      </c>
      <c r="D15" s="50" t="str">
        <f>dados!E7&amp;"."&amp;dados!F7</f>
        <v>02.122</v>
      </c>
      <c r="E15" s="50" t="str">
        <f>dados!G7&amp;"."&amp;dados!H7</f>
        <v>2220.2163</v>
      </c>
      <c r="F15" s="51" t="str">
        <f>dados!I7</f>
        <v>PROG. GES MANU. SER. EST. JUDICIÁRIO-PREST. JURISD. DO TJ/AC</v>
      </c>
      <c r="G15" s="51" t="str">
        <f>dados!J7</f>
        <v>CUSTEIO COM FOLHA DE PAGAMENTO DO TJ/AC.</v>
      </c>
      <c r="H15" s="50" t="str">
        <f>dados!K7</f>
        <v>Estadual</v>
      </c>
      <c r="I15" s="50" t="str">
        <f>dados!M7</f>
        <v xml:space="preserve">100 </v>
      </c>
      <c r="J15" s="50" t="str">
        <f>dados!N7</f>
        <v>RP</v>
      </c>
      <c r="K15" s="50" t="str">
        <f>dados!L7</f>
        <v>1</v>
      </c>
      <c r="L15" s="53">
        <f>dados!O7</f>
        <v>66142046.530000001</v>
      </c>
      <c r="M15" s="53">
        <f>dados!P7</f>
        <v>102942410.19</v>
      </c>
      <c r="N15" s="53">
        <f>dados!Q7</f>
        <v>9590841.5099999998</v>
      </c>
      <c r="O15" s="53">
        <f t="shared" si="0"/>
        <v>159493615.21000001</v>
      </c>
      <c r="P15" s="53">
        <f>dados!X7</f>
        <v>0</v>
      </c>
      <c r="Q15" s="53">
        <f>dados!Y7</f>
        <v>0</v>
      </c>
      <c r="R15" s="53">
        <f>dados!T7</f>
        <v>1886090.39</v>
      </c>
      <c r="S15" s="53">
        <f t="shared" si="1"/>
        <v>161379705.59999999</v>
      </c>
      <c r="T15" s="53">
        <f>dados!U7</f>
        <v>103255334.19</v>
      </c>
      <c r="U15" s="55">
        <f t="shared" si="2"/>
        <v>0.63982849520082408</v>
      </c>
      <c r="V15" s="53">
        <f>dados!V7</f>
        <v>103255334.19</v>
      </c>
      <c r="W15" s="55">
        <f t="shared" si="3"/>
        <v>0.63982849520082408</v>
      </c>
      <c r="X15" s="53">
        <f>dados!W7</f>
        <v>103254319.23999999</v>
      </c>
      <c r="Y15" s="55">
        <f t="shared" si="4"/>
        <v>0.63982220599614226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f>dados!O8</f>
        <v>5472593.7000000002</v>
      </c>
      <c r="M16" s="23">
        <f>dados!P8</f>
        <v>26515380.09</v>
      </c>
      <c r="N16" s="23">
        <f>dados!Q8</f>
        <v>3595598.99</v>
      </c>
      <c r="O16" s="23">
        <f t="shared" si="0"/>
        <v>28392374.799999997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28392374.799999997</v>
      </c>
      <c r="T16" s="23">
        <f>dados!U8</f>
        <v>19708522.07</v>
      </c>
      <c r="U16" s="25">
        <f t="shared" si="2"/>
        <v>0.69414841868035648</v>
      </c>
      <c r="V16" s="23">
        <f>dados!V8</f>
        <v>19708522.07</v>
      </c>
      <c r="W16" s="25">
        <f t="shared" si="3"/>
        <v>0.69414841868035648</v>
      </c>
      <c r="X16" s="23">
        <f>dados!W8</f>
        <v>19705337.27</v>
      </c>
      <c r="Y16" s="25">
        <f t="shared" si="4"/>
        <v>0.69403624771817263</v>
      </c>
    </row>
    <row r="17" spans="2:25" ht="36" customHeight="1">
      <c r="B17" s="50" t="str">
        <f>dados!C9</f>
        <v>002</v>
      </c>
      <c r="C17" s="51" t="str">
        <f>dados!D9</f>
        <v>DIRETORIA DE GESTÃO DE PESSOAS</v>
      </c>
      <c r="D17" s="50" t="str">
        <f>dados!E9&amp;"."&amp;dados!F9</f>
        <v>02.122</v>
      </c>
      <c r="E17" s="50" t="str">
        <f>dados!G9&amp;"."&amp;dados!H9</f>
        <v>2220.2172</v>
      </c>
      <c r="F17" s="51" t="str">
        <f>dados!I9</f>
        <v>PROG. GES MANU. SER. EST. JUDICIÁRIO-PREST. JURISD. DO TJ/AC</v>
      </c>
      <c r="G17" s="51" t="str">
        <f>dados!J9</f>
        <v>GESTÃO ADMINISTRATIVA DO TRIBUNAL DE JUSTIÇA / AC / DIPES</v>
      </c>
      <c r="H17" s="50" t="str">
        <f>dados!K9</f>
        <v>Estadual</v>
      </c>
      <c r="I17" s="50" t="str">
        <f>dados!M9</f>
        <v xml:space="preserve">100 </v>
      </c>
      <c r="J17" s="50" t="str">
        <f>dados!N9</f>
        <v>RP</v>
      </c>
      <c r="K17" s="50" t="str">
        <f>dados!L9</f>
        <v>4</v>
      </c>
      <c r="L17" s="53">
        <f>dados!O9</f>
        <v>55880</v>
      </c>
      <c r="M17" s="53">
        <f>dados!P9</f>
        <v>0</v>
      </c>
      <c r="N17" s="53">
        <f>dados!Q9</f>
        <v>55880</v>
      </c>
      <c r="O17" s="53">
        <f t="shared" si="0"/>
        <v>0</v>
      </c>
      <c r="P17" s="53">
        <f>dados!X9</f>
        <v>0</v>
      </c>
      <c r="Q17" s="53">
        <f>dados!Y9</f>
        <v>0</v>
      </c>
      <c r="R17" s="53">
        <f>dados!T9</f>
        <v>0</v>
      </c>
      <c r="S17" s="53">
        <f t="shared" si="1"/>
        <v>0</v>
      </c>
      <c r="T17" s="53">
        <f>dados!U9</f>
        <v>0</v>
      </c>
      <c r="U17" s="55">
        <f t="shared" si="2"/>
        <v>0</v>
      </c>
      <c r="V17" s="53">
        <f>dados!V9</f>
        <v>0</v>
      </c>
      <c r="W17" s="55">
        <f t="shared" si="3"/>
        <v>0</v>
      </c>
      <c r="X17" s="53">
        <f>dados!W9</f>
        <v>0</v>
      </c>
      <c r="Y17" s="55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f>dados!O10</f>
        <v>130068.75</v>
      </c>
      <c r="M18" s="23">
        <f>dados!P10</f>
        <v>0</v>
      </c>
      <c r="N18" s="23">
        <f>dados!Q10</f>
        <v>130068.75</v>
      </c>
      <c r="O18" s="23">
        <f t="shared" si="0"/>
        <v>0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0</v>
      </c>
      <c r="T18" s="23">
        <f>dados!U10</f>
        <v>0</v>
      </c>
      <c r="U18" s="25">
        <f t="shared" si="2"/>
        <v>0</v>
      </c>
      <c r="V18" s="23">
        <f>dados!V10</f>
        <v>0</v>
      </c>
      <c r="W18" s="25">
        <f t="shared" si="3"/>
        <v>0</v>
      </c>
      <c r="X18" s="23">
        <f>dados!W10</f>
        <v>0</v>
      </c>
      <c r="Y18" s="25">
        <f t="shared" si="4"/>
        <v>0</v>
      </c>
    </row>
    <row r="19" spans="2:25" ht="36" customHeight="1">
      <c r="B19" s="50" t="str">
        <f>dados!C11</f>
        <v>002</v>
      </c>
      <c r="C19" s="51" t="str">
        <f>dados!D11</f>
        <v>DIRETORIA DE GESTÃO DE PESSOAS</v>
      </c>
      <c r="D19" s="50" t="str">
        <f>dados!E11&amp;"."&amp;dados!F11</f>
        <v>02.301</v>
      </c>
      <c r="E19" s="50" t="str">
        <f>dados!G11&amp;"."&amp;dados!H11</f>
        <v>2220.2165</v>
      </c>
      <c r="F19" s="51" t="str">
        <f>dados!I11</f>
        <v>PROG. GES MANU. SER. EST. JUDICIÁRIO-PREST. JURISD. DO TJ/AC</v>
      </c>
      <c r="G19" s="51" t="str">
        <f>dados!J11</f>
        <v>PROGRAMA QUALIDADE DE VIDA.</v>
      </c>
      <c r="H19" s="50" t="str">
        <f>dados!K11</f>
        <v>Estadual</v>
      </c>
      <c r="I19" s="50" t="str">
        <f>dados!M11</f>
        <v xml:space="preserve">100 </v>
      </c>
      <c r="J19" s="50" t="str">
        <f>dados!N11</f>
        <v>RP</v>
      </c>
      <c r="K19" s="50" t="str">
        <f>dados!L11</f>
        <v>4</v>
      </c>
      <c r="L19" s="53">
        <f>dados!O11</f>
        <v>220000</v>
      </c>
      <c r="M19" s="53">
        <f>dados!P11</f>
        <v>0</v>
      </c>
      <c r="N19" s="53">
        <f>dados!Q11</f>
        <v>220000</v>
      </c>
      <c r="O19" s="53">
        <f t="shared" si="0"/>
        <v>0</v>
      </c>
      <c r="P19" s="53">
        <f>dados!X11</f>
        <v>0</v>
      </c>
      <c r="Q19" s="53">
        <f>dados!Y11</f>
        <v>0</v>
      </c>
      <c r="R19" s="53">
        <f>dados!T11</f>
        <v>0</v>
      </c>
      <c r="S19" s="53">
        <f t="shared" si="1"/>
        <v>0</v>
      </c>
      <c r="T19" s="53">
        <f>dados!U11</f>
        <v>0</v>
      </c>
      <c r="U19" s="55">
        <f t="shared" si="2"/>
        <v>0</v>
      </c>
      <c r="V19" s="53">
        <f>dados!V11</f>
        <v>0</v>
      </c>
      <c r="W19" s="55">
        <f t="shared" si="3"/>
        <v>0</v>
      </c>
      <c r="X19" s="53">
        <f>dados!W11</f>
        <v>0</v>
      </c>
      <c r="Y19" s="55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f>dados!O12</f>
        <v>19521161.579999998</v>
      </c>
      <c r="M20" s="23">
        <f>dados!P12</f>
        <v>17851491.420000002</v>
      </c>
      <c r="N20" s="23">
        <f>dados!Q12</f>
        <v>6861454.5599999996</v>
      </c>
      <c r="O20" s="23">
        <f t="shared" si="0"/>
        <v>30511198.440000001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30511198.440000001</v>
      </c>
      <c r="T20" s="23">
        <f>dados!U12</f>
        <v>21203612.609999999</v>
      </c>
      <c r="U20" s="25">
        <f t="shared" si="2"/>
        <v>0.69494525597533352</v>
      </c>
      <c r="V20" s="23">
        <f>dados!V12</f>
        <v>21203612.609999999</v>
      </c>
      <c r="W20" s="25">
        <f t="shared" si="3"/>
        <v>0.69494525597533352</v>
      </c>
      <c r="X20" s="23">
        <f>dados!W12</f>
        <v>21201833.789999999</v>
      </c>
      <c r="Y20" s="25">
        <f t="shared" si="4"/>
        <v>0.69488695541386925</v>
      </c>
    </row>
    <row r="21" spans="2:25" ht="36" customHeight="1">
      <c r="B21" s="50" t="str">
        <f>dados!C13</f>
        <v>003</v>
      </c>
      <c r="C21" s="51" t="str">
        <f>dados!D13</f>
        <v>DIRETORIA DE GESTÃO ESTRATÉGICA</v>
      </c>
      <c r="D21" s="50" t="str">
        <f>dados!E13&amp;"."&amp;dados!F13</f>
        <v>02.122</v>
      </c>
      <c r="E21" s="50" t="str">
        <f>dados!G13&amp;"."&amp;dados!H13</f>
        <v>2220.2166</v>
      </c>
      <c r="F21" s="51" t="str">
        <f>dados!I13</f>
        <v>PROG. GES MANU. SER. EST. JUDICIÁRIO-PREST. JURISD. DO TJ/AC</v>
      </c>
      <c r="G21" s="51" t="str">
        <f>dados!J13</f>
        <v>MODERNIZAÇÃO E DESENVOLVIMENTO INSTITUCIONAL.</v>
      </c>
      <c r="H21" s="50" t="str">
        <f>dados!K13</f>
        <v>Estadual</v>
      </c>
      <c r="I21" s="50" t="str">
        <f>dados!M13</f>
        <v xml:space="preserve">100 </v>
      </c>
      <c r="J21" s="50" t="str">
        <f>dados!N13</f>
        <v>RP</v>
      </c>
      <c r="K21" s="50" t="str">
        <f>dados!L13</f>
        <v>3</v>
      </c>
      <c r="L21" s="53">
        <f>dados!O13</f>
        <v>138924.6</v>
      </c>
      <c r="M21" s="53">
        <f>dados!P13</f>
        <v>0</v>
      </c>
      <c r="N21" s="53">
        <f>dados!Q13</f>
        <v>138924.6</v>
      </c>
      <c r="O21" s="53">
        <f t="shared" si="0"/>
        <v>0</v>
      </c>
      <c r="P21" s="53">
        <f>dados!X13</f>
        <v>0</v>
      </c>
      <c r="Q21" s="53">
        <f>dados!Y13</f>
        <v>0</v>
      </c>
      <c r="R21" s="53">
        <f>dados!T13</f>
        <v>0</v>
      </c>
      <c r="S21" s="53">
        <f t="shared" si="1"/>
        <v>0</v>
      </c>
      <c r="T21" s="53">
        <f>dados!U13</f>
        <v>0</v>
      </c>
      <c r="U21" s="55">
        <f t="shared" si="2"/>
        <v>0</v>
      </c>
      <c r="V21" s="53">
        <f>dados!V13</f>
        <v>0</v>
      </c>
      <c r="W21" s="55">
        <f t="shared" si="3"/>
        <v>0</v>
      </c>
      <c r="X21" s="53">
        <f>dados!W13</f>
        <v>0</v>
      </c>
      <c r="Y21" s="55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f>dados!O14</f>
        <v>147896</v>
      </c>
      <c r="M22" s="23">
        <f>dados!P14</f>
        <v>0</v>
      </c>
      <c r="N22" s="23">
        <f>dados!Q14</f>
        <v>141896</v>
      </c>
      <c r="O22" s="23">
        <f t="shared" si="0"/>
        <v>6000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6000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50" t="str">
        <f>dados!C15</f>
        <v>005</v>
      </c>
      <c r="C23" s="51" t="str">
        <f>dados!D15</f>
        <v>DIRETORIA DE TECNOLOGIA E INFORMAÇÃO</v>
      </c>
      <c r="D23" s="50" t="str">
        <f>dados!E15&amp;"."&amp;dados!F15</f>
        <v>02.126</v>
      </c>
      <c r="E23" s="50" t="str">
        <f>dados!G15&amp;"."&amp;dados!H15</f>
        <v>2220.2168</v>
      </c>
      <c r="F23" s="51" t="str">
        <f>dados!I15</f>
        <v>PROG. GES MANU. SER. EST. JUDICIÁRIO-PREST. JURISD. DO TJ/AC</v>
      </c>
      <c r="G23" s="51" t="str">
        <f>dados!J15</f>
        <v>PLANO ESTRATÉGICO DE TECNOLOGIA DA INFORMAÇÃO</v>
      </c>
      <c r="H23" s="50" t="str">
        <f>dados!K15</f>
        <v>Estadual</v>
      </c>
      <c r="I23" s="50" t="str">
        <f>dados!M15</f>
        <v xml:space="preserve">100 </v>
      </c>
      <c r="J23" s="50" t="str">
        <f>dados!N15</f>
        <v>RP</v>
      </c>
      <c r="K23" s="50" t="str">
        <f>dados!L15</f>
        <v>3</v>
      </c>
      <c r="L23" s="53">
        <f>dados!O15</f>
        <v>914528.24</v>
      </c>
      <c r="M23" s="53">
        <f>dados!P15</f>
        <v>119034.4</v>
      </c>
      <c r="N23" s="53">
        <f>dados!Q15</f>
        <v>940403.64</v>
      </c>
      <c r="O23" s="53">
        <f t="shared" si="0"/>
        <v>93159</v>
      </c>
      <c r="P23" s="53">
        <f>dados!X15</f>
        <v>0</v>
      </c>
      <c r="Q23" s="53">
        <f>dados!Y15</f>
        <v>0</v>
      </c>
      <c r="R23" s="53">
        <f>dados!T15</f>
        <v>0</v>
      </c>
      <c r="S23" s="53">
        <f t="shared" si="1"/>
        <v>93159</v>
      </c>
      <c r="T23" s="53">
        <f>dados!U15</f>
        <v>71045.149999999994</v>
      </c>
      <c r="U23" s="55">
        <f t="shared" si="2"/>
        <v>0.76262250560869049</v>
      </c>
      <c r="V23" s="53">
        <f>dados!V15</f>
        <v>71045.149999999994</v>
      </c>
      <c r="W23" s="55">
        <f t="shared" si="3"/>
        <v>0.76262250560869049</v>
      </c>
      <c r="X23" s="53">
        <f>dados!W15</f>
        <v>71045.149999999994</v>
      </c>
      <c r="Y23" s="55">
        <f t="shared" si="4"/>
        <v>0.76262250560869049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200 </v>
      </c>
      <c r="J24" s="19" t="str">
        <f>dados!N16</f>
        <v>CONVÊNIO</v>
      </c>
      <c r="K24" s="19" t="str">
        <f>dados!L16</f>
        <v>3</v>
      </c>
      <c r="L24" s="23">
        <f>dados!O16</f>
        <v>0</v>
      </c>
      <c r="M24" s="23">
        <f>dados!P16</f>
        <v>81309.13</v>
      </c>
      <c r="N24" s="23">
        <f>dados!Q16</f>
        <v>81309.13</v>
      </c>
      <c r="O24" s="23">
        <f t="shared" si="0"/>
        <v>0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0</v>
      </c>
      <c r="T24" s="23">
        <f>dados!U16</f>
        <v>0</v>
      </c>
      <c r="U24" s="25">
        <f t="shared" si="2"/>
        <v>0</v>
      </c>
      <c r="V24" s="23">
        <f>dados!V16</f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50" t="str">
        <f>dados!C17</f>
        <v>005</v>
      </c>
      <c r="C25" s="51" t="str">
        <f>dados!D17</f>
        <v>DIRETORIA DE TECNOLOGIA E INFORMAÇÃO</v>
      </c>
      <c r="D25" s="50" t="str">
        <f>dados!E17&amp;"."&amp;dados!F17</f>
        <v>02.126</v>
      </c>
      <c r="E25" s="50" t="str">
        <f>dados!G17&amp;"."&amp;dados!H17</f>
        <v>2220.2168</v>
      </c>
      <c r="F25" s="51" t="str">
        <f>dados!I17</f>
        <v>PROG. GES MANU. SER. EST. JUDICIÁRIO-PREST. JURISD. DO TJ/AC</v>
      </c>
      <c r="G25" s="51" t="str">
        <f>dados!J17</f>
        <v>PLANO ESTRATÉGICO DE TECNOLOGIA DA INFORMAÇÃO</v>
      </c>
      <c r="H25" s="50" t="str">
        <f>dados!K17</f>
        <v>Estadual</v>
      </c>
      <c r="I25" s="50" t="str">
        <f>dados!M17</f>
        <v xml:space="preserve">100 </v>
      </c>
      <c r="J25" s="50" t="str">
        <f>dados!N17</f>
        <v>RP</v>
      </c>
      <c r="K25" s="50" t="str">
        <f>dados!L17</f>
        <v>4</v>
      </c>
      <c r="L25" s="53">
        <f>dados!O17</f>
        <v>450005</v>
      </c>
      <c r="M25" s="53">
        <f>dados!P17</f>
        <v>78916.740000000005</v>
      </c>
      <c r="N25" s="53">
        <f>dados!Q17</f>
        <v>528459.37</v>
      </c>
      <c r="O25" s="53">
        <f t="shared" si="0"/>
        <v>462.36999999999534</v>
      </c>
      <c r="P25" s="53">
        <f>dados!X17</f>
        <v>0</v>
      </c>
      <c r="Q25" s="53">
        <f>dados!Y17</f>
        <v>0</v>
      </c>
      <c r="R25" s="53">
        <f>dados!T17</f>
        <v>0</v>
      </c>
      <c r="S25" s="53">
        <f t="shared" si="1"/>
        <v>462.36999999999534</v>
      </c>
      <c r="T25" s="53">
        <f>dados!U17</f>
        <v>349.57</v>
      </c>
      <c r="U25" s="55">
        <f t="shared" si="2"/>
        <v>0.75603953543699531</v>
      </c>
      <c r="V25" s="53">
        <f>dados!V17</f>
        <v>349.57</v>
      </c>
      <c r="W25" s="55">
        <f t="shared" si="3"/>
        <v>0.75603953543699531</v>
      </c>
      <c r="X25" s="53">
        <f>dados!W17</f>
        <v>349.57</v>
      </c>
      <c r="Y25" s="55">
        <f t="shared" si="4"/>
        <v>0.75603953543699531</v>
      </c>
    </row>
    <row r="26" spans="2:25" ht="36" customHeight="1">
      <c r="B26" s="19" t="str">
        <f>dados!C18</f>
        <v>005</v>
      </c>
      <c r="C26" s="20" t="str">
        <f>dados!D18</f>
        <v>DIRETORIA DE TECNOLOGIA E INFORMAÇÃO</v>
      </c>
      <c r="D26" s="19" t="str">
        <f>dados!E18&amp;"."&amp;dados!F18</f>
        <v>02.126</v>
      </c>
      <c r="E26" s="19" t="str">
        <f>dados!G18&amp;"."&amp;dados!H18</f>
        <v>2220.2168</v>
      </c>
      <c r="F26" s="20" t="str">
        <f>dados!I18</f>
        <v>PROG. GES MANU. SER. EST. JUDICIÁRIO-PREST. JURISD. DO TJ/AC</v>
      </c>
      <c r="G26" s="20" t="str">
        <f>dados!J18</f>
        <v>PLANO ESTRATÉGICO DE TECNOLOGIA DA INFORMAÇÃO</v>
      </c>
      <c r="H26" s="19" t="str">
        <f>dados!K18</f>
        <v>Estadual</v>
      </c>
      <c r="I26" s="19" t="str">
        <f>dados!M18</f>
        <v xml:space="preserve">200 </v>
      </c>
      <c r="J26" s="19" t="str">
        <f>dados!N18</f>
        <v>CONVÊNIO</v>
      </c>
      <c r="K26" s="19" t="str">
        <f>dados!L18</f>
        <v>4</v>
      </c>
      <c r="L26" s="23">
        <f>dados!O18</f>
        <v>0</v>
      </c>
      <c r="M26" s="23">
        <f>dados!P18</f>
        <v>100810.08</v>
      </c>
      <c r="N26" s="23">
        <f>dados!Q18</f>
        <v>32962.199999999997</v>
      </c>
      <c r="O26" s="23">
        <f t="shared" si="0"/>
        <v>67847.88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67847.88</v>
      </c>
      <c r="T26" s="23">
        <f>dados!U18</f>
        <v>51742.879999999997</v>
      </c>
      <c r="U26" s="25">
        <f t="shared" si="2"/>
        <v>0.76263075574358397</v>
      </c>
      <c r="V26" s="23">
        <f>dados!V18</f>
        <v>51742.879999999997</v>
      </c>
      <c r="W26" s="25">
        <f t="shared" si="3"/>
        <v>0.76263075574358397</v>
      </c>
      <c r="X26" s="23">
        <f>dados!W18</f>
        <v>51742.879999999997</v>
      </c>
      <c r="Y26" s="25">
        <f t="shared" si="4"/>
        <v>0.76263075574358397</v>
      </c>
    </row>
    <row r="27" spans="2:25" ht="36" customHeight="1">
      <c r="B27" s="50" t="str">
        <f>dados!C19</f>
        <v>006</v>
      </c>
      <c r="C27" s="51" t="str">
        <f>dados!D19</f>
        <v>DIRETORIA DE LOGÍSTICA</v>
      </c>
      <c r="D27" s="50" t="str">
        <f>dados!E19&amp;"."&amp;dados!F19</f>
        <v>02.122</v>
      </c>
      <c r="E27" s="50" t="str">
        <f>dados!G19&amp;"."&amp;dados!H19</f>
        <v>2220.1907</v>
      </c>
      <c r="F27" s="51" t="str">
        <f>dados!I19</f>
        <v>PROG. GES MANU. SER. EST. JUDICIÁRIO-PREST. JURISD. DO TJ/AC</v>
      </c>
      <c r="G27" s="51" t="str">
        <f>dados!J19</f>
        <v>PLANO DE OBRAS.</v>
      </c>
      <c r="H27" s="50" t="str">
        <f>dados!K19</f>
        <v>Estadual</v>
      </c>
      <c r="I27" s="50" t="str">
        <f>dados!M19</f>
        <v xml:space="preserve">100 </v>
      </c>
      <c r="J27" s="50" t="str">
        <f>dados!N19</f>
        <v>RP</v>
      </c>
      <c r="K27" s="50" t="str">
        <f>dados!L19</f>
        <v>3</v>
      </c>
      <c r="L27" s="53">
        <f>dados!O19</f>
        <v>1</v>
      </c>
      <c r="M27" s="53">
        <f>dados!P19</f>
        <v>0</v>
      </c>
      <c r="N27" s="53">
        <f>dados!Q19</f>
        <v>0</v>
      </c>
      <c r="O27" s="53">
        <f t="shared" si="0"/>
        <v>1</v>
      </c>
      <c r="P27" s="53">
        <f>dados!X19</f>
        <v>0</v>
      </c>
      <c r="Q27" s="53">
        <f>dados!Y19</f>
        <v>0</v>
      </c>
      <c r="R27" s="53">
        <f>dados!T19</f>
        <v>0</v>
      </c>
      <c r="S27" s="53">
        <f t="shared" si="1"/>
        <v>1</v>
      </c>
      <c r="T27" s="53">
        <f>dados!U19</f>
        <v>0</v>
      </c>
      <c r="U27" s="55">
        <f t="shared" si="2"/>
        <v>0</v>
      </c>
      <c r="V27" s="53">
        <f>dados!V19</f>
        <v>0</v>
      </c>
      <c r="W27" s="55">
        <f t="shared" si="3"/>
        <v>0</v>
      </c>
      <c r="X27" s="53">
        <f>dados!W19</f>
        <v>0</v>
      </c>
      <c r="Y27" s="55">
        <f t="shared" si="4"/>
        <v>0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2220.1907</v>
      </c>
      <c r="F28" s="20" t="str">
        <f>dados!I20</f>
        <v>PROG. GES MANU. SER. EST. JUDICIÁRIO-PREST. JURISD. DO TJ/AC</v>
      </c>
      <c r="G28" s="20" t="str">
        <f>dados!J20</f>
        <v>PLANO DE OBRAS.</v>
      </c>
      <c r="H28" s="19" t="str">
        <f>dados!K20</f>
        <v>Estadual</v>
      </c>
      <c r="I28" s="19" t="str">
        <f>dados!M20</f>
        <v xml:space="preserve">100 </v>
      </c>
      <c r="J28" s="19" t="str">
        <f>dados!N20</f>
        <v>RP</v>
      </c>
      <c r="K28" s="19" t="str">
        <f>dados!L20</f>
        <v>4</v>
      </c>
      <c r="L28" s="23">
        <f>dados!O20</f>
        <v>1020001</v>
      </c>
      <c r="M28" s="23">
        <f>dados!P20</f>
        <v>0</v>
      </c>
      <c r="N28" s="23">
        <f>dados!Q20</f>
        <v>0</v>
      </c>
      <c r="O28" s="23">
        <f t="shared" si="0"/>
        <v>1020001</v>
      </c>
      <c r="P28" s="23">
        <f>dados!X20</f>
        <v>0</v>
      </c>
      <c r="Q28" s="23">
        <f>dados!Y20</f>
        <v>0</v>
      </c>
      <c r="R28" s="23">
        <f>dados!T20</f>
        <v>4800000</v>
      </c>
      <c r="S28" s="23">
        <f t="shared" si="1"/>
        <v>5820001</v>
      </c>
      <c r="T28" s="23">
        <f>dados!U20</f>
        <v>1700000</v>
      </c>
      <c r="U28" s="25">
        <f t="shared" si="2"/>
        <v>0.29209616974292618</v>
      </c>
      <c r="V28" s="23">
        <f>dados!V20</f>
        <v>1341385.8500000001</v>
      </c>
      <c r="W28" s="25">
        <f t="shared" si="3"/>
        <v>0.23047862878374079</v>
      </c>
      <c r="X28" s="23">
        <f>dados!W20</f>
        <v>1341385.8500000001</v>
      </c>
      <c r="Y28" s="25">
        <f t="shared" si="4"/>
        <v>0.23047862878374079</v>
      </c>
    </row>
    <row r="29" spans="2:25" ht="36" customHeight="1">
      <c r="B29" s="50" t="str">
        <f>dados!C21</f>
        <v>006</v>
      </c>
      <c r="C29" s="51" t="str">
        <f>dados!D21</f>
        <v>DIRETORIA DE LOGÍSTICA</v>
      </c>
      <c r="D29" s="50" t="str">
        <f>dados!E21&amp;"."&amp;dados!F21</f>
        <v>02.122</v>
      </c>
      <c r="E29" s="50" t="str">
        <f>dados!G21&amp;"."&amp;dados!H21</f>
        <v>2220.2169</v>
      </c>
      <c r="F29" s="51" t="str">
        <f>dados!I21</f>
        <v>PROG. GES MANU. SER. EST. JUDICIÁRIO-PREST. JURISD. DO TJ/AC</v>
      </c>
      <c r="G29" s="51" t="str">
        <f>dados!J21</f>
        <v>GESTÃO ADMINISTRATIVA DO TRIBUNAL DE JUSTIÇA  / AC.</v>
      </c>
      <c r="H29" s="50" t="str">
        <f>dados!K21</f>
        <v>Estadual</v>
      </c>
      <c r="I29" s="50" t="str">
        <f>dados!M21</f>
        <v xml:space="preserve">100 </v>
      </c>
      <c r="J29" s="50" t="str">
        <f>dados!N21</f>
        <v>RP</v>
      </c>
      <c r="K29" s="50" t="str">
        <f>dados!L21</f>
        <v>3</v>
      </c>
      <c r="L29" s="53">
        <f>dados!O21</f>
        <v>10425199.59</v>
      </c>
      <c r="M29" s="53">
        <f>dados!P21</f>
        <v>546168.41</v>
      </c>
      <c r="N29" s="53">
        <f>dados!Q21</f>
        <v>7477309.25</v>
      </c>
      <c r="O29" s="53">
        <f t="shared" si="0"/>
        <v>3494058.75</v>
      </c>
      <c r="P29" s="53">
        <f>dados!X21</f>
        <v>0</v>
      </c>
      <c r="Q29" s="53">
        <f>dados!Y21</f>
        <v>0</v>
      </c>
      <c r="R29" s="53">
        <f>dados!T21</f>
        <v>0</v>
      </c>
      <c r="S29" s="53">
        <f t="shared" si="1"/>
        <v>3494058.75</v>
      </c>
      <c r="T29" s="53">
        <f>dados!U21</f>
        <v>1022863.4</v>
      </c>
      <c r="U29" s="55">
        <f t="shared" si="2"/>
        <v>0.29274361800585064</v>
      </c>
      <c r="V29" s="53">
        <f>dados!V21</f>
        <v>836123.58</v>
      </c>
      <c r="W29" s="55">
        <f t="shared" si="3"/>
        <v>0.23929866090545843</v>
      </c>
      <c r="X29" s="53">
        <f>dados!W21</f>
        <v>832740.93</v>
      </c>
      <c r="Y29" s="55">
        <f t="shared" si="4"/>
        <v>0.23833054610200818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200 </v>
      </c>
      <c r="J30" s="19" t="str">
        <f>dados!N22</f>
        <v>CONVÊNIO</v>
      </c>
      <c r="K30" s="19" t="str">
        <f>dados!L22</f>
        <v>3</v>
      </c>
      <c r="L30" s="23">
        <f>dados!O22</f>
        <v>2</v>
      </c>
      <c r="M30" s="23">
        <f>dados!P22</f>
        <v>0</v>
      </c>
      <c r="N30" s="23">
        <f>dados!Q22</f>
        <v>0</v>
      </c>
      <c r="O30" s="23">
        <f t="shared" si="0"/>
        <v>2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2</v>
      </c>
      <c r="T30" s="23">
        <f>dados!U22</f>
        <v>0</v>
      </c>
      <c r="U30" s="25">
        <f t="shared" si="2"/>
        <v>0</v>
      </c>
      <c r="V30" s="23">
        <f>dados!V22</f>
        <v>0</v>
      </c>
      <c r="W30" s="25">
        <f t="shared" si="3"/>
        <v>0</v>
      </c>
      <c r="X30" s="23">
        <f>dados!W22</f>
        <v>0</v>
      </c>
      <c r="Y30" s="25">
        <f t="shared" si="4"/>
        <v>0</v>
      </c>
    </row>
    <row r="31" spans="2:25" ht="36" customHeight="1">
      <c r="B31" s="50" t="str">
        <f>dados!C23</f>
        <v>006</v>
      </c>
      <c r="C31" s="51" t="str">
        <f>dados!D23</f>
        <v>DIRETORIA DE LOGÍSTICA</v>
      </c>
      <c r="D31" s="50" t="str">
        <f>dados!E23&amp;"."&amp;dados!F23</f>
        <v>02.122</v>
      </c>
      <c r="E31" s="50" t="str">
        <f>dados!G23&amp;"."&amp;dados!H23</f>
        <v>2220.2169</v>
      </c>
      <c r="F31" s="51" t="str">
        <f>dados!I23</f>
        <v>PROG. GES MANU. SER. EST. JUDICIÁRIO-PREST. JURISD. DO TJ/AC</v>
      </c>
      <c r="G31" s="51" t="str">
        <f>dados!J23</f>
        <v>GESTÃO ADMINISTRATIVA DO TRIBUNAL DE JUSTIÇA  / AC.</v>
      </c>
      <c r="H31" s="50" t="str">
        <f>dados!K23</f>
        <v>Estadual</v>
      </c>
      <c r="I31" s="50" t="str">
        <f>dados!M23</f>
        <v xml:space="preserve">100 </v>
      </c>
      <c r="J31" s="50" t="str">
        <f>dados!N23</f>
        <v>RP</v>
      </c>
      <c r="K31" s="50" t="str">
        <f>dados!L23</f>
        <v>4</v>
      </c>
      <c r="L31" s="53">
        <f>dados!O23</f>
        <v>1145000</v>
      </c>
      <c r="M31" s="53">
        <f>dados!P23</f>
        <v>0</v>
      </c>
      <c r="N31" s="53">
        <f>dados!Q23</f>
        <v>924496.53</v>
      </c>
      <c r="O31" s="53">
        <f t="shared" si="0"/>
        <v>220503.46999999997</v>
      </c>
      <c r="P31" s="53">
        <f>dados!X23</f>
        <v>0</v>
      </c>
      <c r="Q31" s="53">
        <f>dados!Y23</f>
        <v>0</v>
      </c>
      <c r="R31" s="53">
        <f>dados!T23</f>
        <v>0</v>
      </c>
      <c r="S31" s="53">
        <f t="shared" si="1"/>
        <v>220503.46999999997</v>
      </c>
      <c r="T31" s="53">
        <f>dados!U23</f>
        <v>3875.2</v>
      </c>
      <c r="U31" s="55">
        <f t="shared" si="2"/>
        <v>1.7574326608102812E-2</v>
      </c>
      <c r="V31" s="53">
        <f>dados!V23</f>
        <v>2350</v>
      </c>
      <c r="W31" s="55">
        <f t="shared" si="3"/>
        <v>1.0657428656338154E-2</v>
      </c>
      <c r="X31" s="53">
        <f>dados!W23</f>
        <v>2350</v>
      </c>
      <c r="Y31" s="55">
        <f t="shared" si="4"/>
        <v>1.0657428656338154E-2</v>
      </c>
    </row>
    <row r="32" spans="2:25" ht="36" customHeight="1">
      <c r="B32" s="33" t="str">
        <f>dados!C24</f>
        <v>006</v>
      </c>
      <c r="C32" s="34" t="str">
        <f>dados!D24</f>
        <v>DIRETORIA DE LOGÍSTICA</v>
      </c>
      <c r="D32" s="35" t="str">
        <f>dados!E24&amp;"."&amp;dados!F24</f>
        <v>02.122</v>
      </c>
      <c r="E32" s="35" t="str">
        <f>dados!G24&amp;"."&amp;dados!H24</f>
        <v>2220.2169</v>
      </c>
      <c r="F32" s="34" t="str">
        <f>dados!I24</f>
        <v>PROG. GES MANU. SER. EST. JUDICIÁRIO-PREST. JURISD. DO TJ/AC</v>
      </c>
      <c r="G32" s="36" t="str">
        <f>dados!J24</f>
        <v>GESTÃO ADMINISTRATIVA DO TRIBUNAL DE JUSTIÇA  / AC.</v>
      </c>
      <c r="H32" s="33" t="str">
        <f>dados!K24</f>
        <v>Estadual</v>
      </c>
      <c r="I32" s="33" t="str">
        <f>dados!M24</f>
        <v xml:space="preserve">200 </v>
      </c>
      <c r="J32" s="33" t="str">
        <f>dados!N24</f>
        <v>CONVÊNIO</v>
      </c>
      <c r="K32" s="33" t="str">
        <f>dados!L24</f>
        <v>4</v>
      </c>
      <c r="L32" s="27">
        <f>dados!O24</f>
        <v>1</v>
      </c>
      <c r="M32" s="29">
        <f>dados!P24</f>
        <v>0</v>
      </c>
      <c r="N32" s="29">
        <f>dados!Q24</f>
        <v>0</v>
      </c>
      <c r="O32" s="37">
        <f>L32+M32-N32</f>
        <v>1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1</v>
      </c>
      <c r="T32" s="29">
        <f>dados!U24</f>
        <v>0</v>
      </c>
      <c r="U32" s="28">
        <f>IF(S32&gt;0,T32/S32,0)</f>
        <v>0</v>
      </c>
      <c r="V32" s="29">
        <f>dados!V24</f>
        <v>0</v>
      </c>
      <c r="W32" s="28">
        <f>IF(S32&gt;0,V32/S32,0)</f>
        <v>0</v>
      </c>
      <c r="X32" s="29">
        <f>dados!W24</f>
        <v>0</v>
      </c>
      <c r="Y32" s="28">
        <f>IF(S32&gt;0,X32/S32,0)</f>
        <v>0</v>
      </c>
    </row>
    <row r="33" spans="2:25" ht="36" customHeight="1">
      <c r="B33" s="50" t="str">
        <f>dados!C25</f>
        <v>007</v>
      </c>
      <c r="C33" s="51" t="str">
        <f>dados!D25</f>
        <v>ESCOLA DO PODER JUDICIÁRIO</v>
      </c>
      <c r="D33" s="50" t="str">
        <f>dados!E25&amp;"."&amp;dados!F25</f>
        <v>02.128</v>
      </c>
      <c r="E33" s="50" t="str">
        <f>dados!G25&amp;"."&amp;dados!H25</f>
        <v>2220.2170</v>
      </c>
      <c r="F33" s="51" t="str">
        <f>dados!I25</f>
        <v>PROG. GES MANU. SER. EST. JUDICIÁRIO-PREST. JURISD. DO TJ/AC</v>
      </c>
      <c r="G33" s="52" t="str">
        <f>dados!J25</f>
        <v>PLANO ESTRATÉGICO DE CAPACITAÇÃO.</v>
      </c>
      <c r="H33" s="50" t="str">
        <f>dados!K25</f>
        <v>Estadual</v>
      </c>
      <c r="I33" s="50" t="str">
        <f>dados!M25</f>
        <v xml:space="preserve">100 </v>
      </c>
      <c r="J33" s="50" t="str">
        <f>dados!N25</f>
        <v>RP</v>
      </c>
      <c r="K33" s="50" t="str">
        <f>dados!L25</f>
        <v>3</v>
      </c>
      <c r="L33" s="53">
        <f>dados!O25</f>
        <v>245063.55</v>
      </c>
      <c r="M33" s="53">
        <f>dados!P25</f>
        <v>99453.34</v>
      </c>
      <c r="N33" s="53">
        <f>dados!Q25</f>
        <v>294785.21999999997</v>
      </c>
      <c r="O33" s="54">
        <f t="shared" ref="O33:O45" si="5">L33+M33-N33</f>
        <v>49731.670000000042</v>
      </c>
      <c r="P33" s="53">
        <f>dados!X25</f>
        <v>0</v>
      </c>
      <c r="Q33" s="53">
        <f>dados!Y25</f>
        <v>0</v>
      </c>
      <c r="R33" s="53">
        <f>dados!T25</f>
        <v>0</v>
      </c>
      <c r="S33" s="53">
        <f t="shared" ref="S33:S45" si="6">O33-P33+Q33+R33</f>
        <v>49731.670000000042</v>
      </c>
      <c r="T33" s="53">
        <f>dados!U25</f>
        <v>12000</v>
      </c>
      <c r="U33" s="55">
        <f t="shared" ref="U33:U45" si="7">IF(S33&gt;0,T33/S33,0)</f>
        <v>0.24129493338952804</v>
      </c>
      <c r="V33" s="53">
        <f>dados!V25</f>
        <v>12000</v>
      </c>
      <c r="W33" s="55">
        <f t="shared" ref="W33:W45" si="8">IF(S33&gt;0,V33/S33,0)</f>
        <v>0.24129493338952804</v>
      </c>
      <c r="X33" s="53">
        <f>dados!W25</f>
        <v>12000</v>
      </c>
      <c r="Y33" s="55">
        <f t="shared" ref="Y33:Y45" si="9">IF(S33&gt;0,X33/S33,0)</f>
        <v>0.24129493338952804</v>
      </c>
    </row>
    <row r="34" spans="2:25" ht="36" customHeight="1">
      <c r="B34" s="19" t="str">
        <f>dados!C26</f>
        <v>007</v>
      </c>
      <c r="C34" s="20" t="str">
        <f>dados!D26</f>
        <v>ESCOLA DO PODER JUDICIÁRIO</v>
      </c>
      <c r="D34" s="19" t="str">
        <f>dados!E26&amp;"."&amp;dados!F26</f>
        <v>02.128</v>
      </c>
      <c r="E34" s="19" t="str">
        <f>dados!G26&amp;"."&amp;dados!H26</f>
        <v>2220.2170</v>
      </c>
      <c r="F34" s="20" t="str">
        <f>dados!I26</f>
        <v>PROG. GES MANU. SER. EST. JUDICIÁRIO-PREST. JURISD. DO TJ/AC</v>
      </c>
      <c r="G34" s="20" t="str">
        <f>dados!J26</f>
        <v>PLANO ESTRATÉGICO DE CAPACITAÇÃO.</v>
      </c>
      <c r="H34" s="19" t="str">
        <f>dados!K26</f>
        <v>Estadual</v>
      </c>
      <c r="I34" s="19" t="str">
        <f>dados!M26</f>
        <v xml:space="preserve">100 </v>
      </c>
      <c r="J34" s="19" t="str">
        <f>dados!N26</f>
        <v>RP</v>
      </c>
      <c r="K34" s="19" t="str">
        <f>dados!L26</f>
        <v>4</v>
      </c>
      <c r="L34" s="23">
        <f>dados!O26</f>
        <v>145097.35999999999</v>
      </c>
      <c r="M34" s="23">
        <f>dados!P26</f>
        <v>2435.48</v>
      </c>
      <c r="N34" s="23">
        <f>dados!Q26</f>
        <v>146315.1</v>
      </c>
      <c r="O34" s="23">
        <f t="shared" si="5"/>
        <v>1217.7399999999907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1217.7399999999907</v>
      </c>
      <c r="T34" s="23">
        <f>dados!U26</f>
        <v>0</v>
      </c>
      <c r="U34" s="25">
        <f t="shared" si="7"/>
        <v>0</v>
      </c>
      <c r="V34" s="23">
        <f>dados!V26</f>
        <v>0</v>
      </c>
      <c r="W34" s="25">
        <f t="shared" si="8"/>
        <v>0</v>
      </c>
      <c r="X34" s="23">
        <f>dados!W26</f>
        <v>0</v>
      </c>
      <c r="Y34" s="25">
        <f t="shared" si="9"/>
        <v>0</v>
      </c>
    </row>
    <row r="35" spans="2:25" ht="36" customHeight="1">
      <c r="B35" s="50" t="str">
        <f>dados!C27</f>
        <v>007</v>
      </c>
      <c r="C35" s="51" t="str">
        <f>dados!D27</f>
        <v>ESCOLA DO PODER JUDICIÁRIO</v>
      </c>
      <c r="D35" s="50" t="str">
        <f>dados!E27&amp;"."&amp;dados!F27</f>
        <v>02.128</v>
      </c>
      <c r="E35" s="50" t="str">
        <f>dados!G27&amp;"."&amp;dados!H27</f>
        <v>2220.2170</v>
      </c>
      <c r="F35" s="51" t="str">
        <f>dados!I27</f>
        <v>PROG. GES MANU. SER. EST. JUDICIÁRIO-PREST. JURISD. DO TJ/AC</v>
      </c>
      <c r="G35" s="51" t="str">
        <f>dados!J27</f>
        <v>PLANO ESTRATÉGICO DE CAPACITAÇÃO.</v>
      </c>
      <c r="H35" s="50" t="str">
        <f>dados!K27</f>
        <v>Estadual</v>
      </c>
      <c r="I35" s="50" t="str">
        <f>dados!M27</f>
        <v xml:space="preserve">200 </v>
      </c>
      <c r="J35" s="50" t="str">
        <f>dados!N27</f>
        <v>CONVÊNIO</v>
      </c>
      <c r="K35" s="50" t="str">
        <f>dados!L27</f>
        <v>4</v>
      </c>
      <c r="L35" s="53">
        <f>dados!O27</f>
        <v>2</v>
      </c>
      <c r="M35" s="53">
        <f>dados!P27</f>
        <v>113390.08</v>
      </c>
      <c r="N35" s="53">
        <f>dados!Q27</f>
        <v>0</v>
      </c>
      <c r="O35" s="53">
        <f t="shared" si="5"/>
        <v>113392.08</v>
      </c>
      <c r="P35" s="53">
        <f>dados!X27</f>
        <v>0</v>
      </c>
      <c r="Q35" s="53">
        <f>dados!Y27</f>
        <v>0</v>
      </c>
      <c r="R35" s="53">
        <f>dados!T27</f>
        <v>0</v>
      </c>
      <c r="S35" s="53">
        <f t="shared" si="6"/>
        <v>113392.08</v>
      </c>
      <c r="T35" s="53">
        <f>dados!U27</f>
        <v>92040.07</v>
      </c>
      <c r="U35" s="55">
        <f t="shared" si="7"/>
        <v>0.81169751890960995</v>
      </c>
      <c r="V35" s="53">
        <f>dados!V27</f>
        <v>0</v>
      </c>
      <c r="W35" s="55">
        <f t="shared" si="8"/>
        <v>0</v>
      </c>
      <c r="X35" s="53">
        <f>dados!W27</f>
        <v>0</v>
      </c>
      <c r="Y35" s="55">
        <f t="shared" si="9"/>
        <v>0</v>
      </c>
    </row>
    <row r="36" spans="2:25" ht="36" customHeight="1">
      <c r="B36" s="19" t="str">
        <f>dados!C28</f>
        <v>008</v>
      </c>
      <c r="C36" s="20" t="str">
        <f>dados!D28</f>
        <v>DIRETORIA REGIONAL DO VALE DO ACRE</v>
      </c>
      <c r="D36" s="19" t="str">
        <f>dados!E28&amp;"."&amp;dados!F28</f>
        <v>02.122</v>
      </c>
      <c r="E36" s="19" t="str">
        <f>dados!G28&amp;"."&amp;dados!H28</f>
        <v>2220.2171</v>
      </c>
      <c r="F36" s="20" t="str">
        <f>dados!I28</f>
        <v>PROG. GES MANU. SER. EST. JUDICIÁRIO-PREST. JURISD. DO TJ/AC</v>
      </c>
      <c r="G36" s="20" t="str">
        <f>dados!J28</f>
        <v>GESTÃO ADMINISTRATIVA DO TRIBUNAL DE JUSTIÇA / AC.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3</v>
      </c>
      <c r="L36" s="23">
        <f>dados!O28</f>
        <v>112873.71</v>
      </c>
      <c r="M36" s="23">
        <f>dados!P28</f>
        <v>0</v>
      </c>
      <c r="N36" s="23">
        <f>dados!Q28</f>
        <v>112873.71</v>
      </c>
      <c r="O36" s="23">
        <f t="shared" si="5"/>
        <v>0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0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50" t="str">
        <f>dados!C29</f>
        <v>009</v>
      </c>
      <c r="C37" s="51" t="str">
        <f>dados!D29</f>
        <v>1º GRAU DE JURISDIÇÃO</v>
      </c>
      <c r="D37" s="50" t="str">
        <f>dados!E29&amp;"."&amp;dados!F29</f>
        <v>02.122</v>
      </c>
      <c r="E37" s="50" t="str">
        <f>dados!G29&amp;"."&amp;dados!H29</f>
        <v>2220.4161</v>
      </c>
      <c r="F37" s="51" t="str">
        <f>dados!I29</f>
        <v>PROG. GES MANU. SER. EST. JUDICIÁRIO-PREST. JURISD. DO TJ/AC</v>
      </c>
      <c r="G37" s="51" t="str">
        <f>dados!J29</f>
        <v>CUSTEIO COM FOLHA DE PAGAMENTO - 1º GRAU DE JURISDIÇÃO</v>
      </c>
      <c r="H37" s="50" t="str">
        <f>dados!K29</f>
        <v>Estadual</v>
      </c>
      <c r="I37" s="50" t="str">
        <f>dados!M29</f>
        <v xml:space="preserve">100 </v>
      </c>
      <c r="J37" s="50" t="str">
        <f>dados!N29</f>
        <v>RP</v>
      </c>
      <c r="K37" s="50" t="str">
        <f>dados!L29</f>
        <v>1</v>
      </c>
      <c r="L37" s="53">
        <f>dados!O29</f>
        <v>77799008.120000005</v>
      </c>
      <c r="M37" s="53">
        <f>dados!P29</f>
        <v>0</v>
      </c>
      <c r="N37" s="53">
        <f>dados!Q29</f>
        <v>77799003.120000005</v>
      </c>
      <c r="O37" s="53">
        <f t="shared" si="5"/>
        <v>5</v>
      </c>
      <c r="P37" s="53">
        <f>dados!X29</f>
        <v>0</v>
      </c>
      <c r="Q37" s="53">
        <f>dados!Y29</f>
        <v>0</v>
      </c>
      <c r="R37" s="53">
        <f>dados!T29</f>
        <v>0</v>
      </c>
      <c r="S37" s="53">
        <f t="shared" si="6"/>
        <v>5</v>
      </c>
      <c r="T37" s="53">
        <f>dados!U29</f>
        <v>0</v>
      </c>
      <c r="U37" s="55">
        <f t="shared" si="7"/>
        <v>0</v>
      </c>
      <c r="V37" s="53">
        <f>dados!V29</f>
        <v>0</v>
      </c>
      <c r="W37" s="55">
        <f t="shared" si="8"/>
        <v>0</v>
      </c>
      <c r="X37" s="53">
        <f>dados!W29</f>
        <v>0</v>
      </c>
      <c r="Y37" s="55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100 </v>
      </c>
      <c r="J38" s="19" t="str">
        <f>dados!N30</f>
        <v>RP</v>
      </c>
      <c r="K38" s="19" t="str">
        <f>dados!L30</f>
        <v>3</v>
      </c>
      <c r="L38" s="23">
        <f>dados!O30</f>
        <v>1320001</v>
      </c>
      <c r="M38" s="23">
        <f>dados!P30</f>
        <v>0</v>
      </c>
      <c r="N38" s="23">
        <f>dados!Q30</f>
        <v>1320000</v>
      </c>
      <c r="O38" s="23">
        <f t="shared" si="5"/>
        <v>1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1</v>
      </c>
      <c r="T38" s="23">
        <f>dados!U30</f>
        <v>0</v>
      </c>
      <c r="U38" s="25">
        <f t="shared" si="7"/>
        <v>0</v>
      </c>
      <c r="V38" s="23">
        <f>dados!V30</f>
        <v>0</v>
      </c>
      <c r="W38" s="25">
        <f t="shared" si="8"/>
        <v>0</v>
      </c>
      <c r="X38" s="23">
        <f>dados!W30</f>
        <v>0</v>
      </c>
      <c r="Y38" s="25">
        <f t="shared" si="9"/>
        <v>0</v>
      </c>
    </row>
    <row r="39" spans="2:25" ht="36" customHeight="1">
      <c r="B39" s="50" t="str">
        <f>dados!C31</f>
        <v>009</v>
      </c>
      <c r="C39" s="51" t="str">
        <f>dados!D31</f>
        <v>1º GRAU DE JURISDIÇÃO</v>
      </c>
      <c r="D39" s="50" t="str">
        <f>dados!E31&amp;"."&amp;dados!F31</f>
        <v>02.122</v>
      </c>
      <c r="E39" s="50" t="str">
        <f>dados!G31&amp;"."&amp;dados!H31</f>
        <v>2220.4162</v>
      </c>
      <c r="F39" s="51" t="str">
        <f>dados!I31</f>
        <v>PROG. GES MANU. SER. EST. JUDICIÁRIO-PREST. JURISD. DO TJ/AC</v>
      </c>
      <c r="G39" s="51" t="str">
        <f>dados!J31</f>
        <v>PLANO DE OBRAS</v>
      </c>
      <c r="H39" s="50" t="str">
        <f>dados!K31</f>
        <v>Estadual</v>
      </c>
      <c r="I39" s="50" t="str">
        <f>dados!M31</f>
        <v xml:space="preserve">100 </v>
      </c>
      <c r="J39" s="50" t="str">
        <f>dados!N31</f>
        <v>RP</v>
      </c>
      <c r="K39" s="50" t="str">
        <f>dados!L31</f>
        <v>4</v>
      </c>
      <c r="L39" s="53">
        <f>dados!O31</f>
        <v>4157100.85</v>
      </c>
      <c r="M39" s="53">
        <f>dados!P31</f>
        <v>0</v>
      </c>
      <c r="N39" s="53">
        <f>dados!Q31</f>
        <v>1299099.8500000001</v>
      </c>
      <c r="O39" s="53">
        <f t="shared" si="5"/>
        <v>2858001</v>
      </c>
      <c r="P39" s="53">
        <f>dados!X31</f>
        <v>0</v>
      </c>
      <c r="Q39" s="53">
        <f>dados!Y31</f>
        <v>0</v>
      </c>
      <c r="R39" s="53">
        <f>dados!T31</f>
        <v>0</v>
      </c>
      <c r="S39" s="53">
        <f t="shared" si="6"/>
        <v>2858001</v>
      </c>
      <c r="T39" s="53">
        <f>dados!U31</f>
        <v>0</v>
      </c>
      <c r="U39" s="55">
        <f t="shared" si="7"/>
        <v>0</v>
      </c>
      <c r="V39" s="53">
        <f>dados!V31</f>
        <v>0</v>
      </c>
      <c r="W39" s="55">
        <f t="shared" si="8"/>
        <v>0</v>
      </c>
      <c r="X39" s="53">
        <f>dados!W31</f>
        <v>0</v>
      </c>
      <c r="Y39" s="55">
        <f t="shared" si="9"/>
        <v>0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2220.4162</v>
      </c>
      <c r="F40" s="20" t="str">
        <f>dados!I32</f>
        <v>PROG. GES MANU. SER. EST. JUDICIÁRIO-PREST. JURISD. DO TJ/AC</v>
      </c>
      <c r="G40" s="20" t="str">
        <f>dados!J32</f>
        <v>PLANO DE OBRAS</v>
      </c>
      <c r="H40" s="19" t="str">
        <f>dados!K32</f>
        <v>Estadual</v>
      </c>
      <c r="I40" s="19" t="str">
        <f>dados!M32</f>
        <v xml:space="preserve">500 </v>
      </c>
      <c r="J40" s="19" t="str">
        <f>dados!N32</f>
        <v>ROCRÉDITOS</v>
      </c>
      <c r="K40" s="19" t="str">
        <f>dados!L32</f>
        <v>4</v>
      </c>
      <c r="L40" s="23">
        <f>dados!O32</f>
        <v>10882500</v>
      </c>
      <c r="M40" s="23">
        <f>dados!P32</f>
        <v>0</v>
      </c>
      <c r="N40" s="23">
        <f>dados!Q32</f>
        <v>0</v>
      </c>
      <c r="O40" s="23">
        <f t="shared" si="5"/>
        <v>10882500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10882500</v>
      </c>
      <c r="T40" s="23">
        <f>dados!U32</f>
        <v>0</v>
      </c>
      <c r="U40" s="25">
        <f t="shared" si="7"/>
        <v>0</v>
      </c>
      <c r="V40" s="23">
        <f>dados!V32</f>
        <v>0</v>
      </c>
      <c r="W40" s="25">
        <f t="shared" si="8"/>
        <v>0</v>
      </c>
      <c r="X40" s="23">
        <f>dados!W32</f>
        <v>0</v>
      </c>
      <c r="Y40" s="25">
        <f t="shared" si="9"/>
        <v>0</v>
      </c>
    </row>
    <row r="41" spans="2:25" ht="36" customHeight="1">
      <c r="B41" s="50" t="str">
        <f>dados!C33</f>
        <v>009</v>
      </c>
      <c r="C41" s="51" t="str">
        <f>dados!D33</f>
        <v>1º GRAU DE JURISDIÇÃO</v>
      </c>
      <c r="D41" s="50" t="str">
        <f>dados!E33&amp;"."&amp;dados!F33</f>
        <v>02.122</v>
      </c>
      <c r="E41" s="50" t="str">
        <f>dados!G33&amp;"."&amp;dados!H33</f>
        <v>2220.4163</v>
      </c>
      <c r="F41" s="51" t="str">
        <f>dados!I33</f>
        <v>PROG. GES MANU. SER. EST. JUDICIÁRIO-PREST. JURISD. DO TJ/AC</v>
      </c>
      <c r="G41" s="51" t="str">
        <f>dados!J33</f>
        <v>GESTÃO ADMINISTRATIVA DO 1º GRAU</v>
      </c>
      <c r="H41" s="50" t="str">
        <f>dados!K33</f>
        <v>Estadual</v>
      </c>
      <c r="I41" s="50" t="str">
        <f>dados!M33</f>
        <v xml:space="preserve">100 </v>
      </c>
      <c r="J41" s="50" t="str">
        <f>dados!N33</f>
        <v>RP</v>
      </c>
      <c r="K41" s="50" t="str">
        <f>dados!L33</f>
        <v>3</v>
      </c>
      <c r="L41" s="53">
        <f>dados!O33</f>
        <v>10515834.300000001</v>
      </c>
      <c r="M41" s="53">
        <f>dados!P33</f>
        <v>0</v>
      </c>
      <c r="N41" s="53">
        <f>dados!Q33</f>
        <v>9742332.9199999999</v>
      </c>
      <c r="O41" s="53">
        <f t="shared" si="5"/>
        <v>773501.38000000082</v>
      </c>
      <c r="P41" s="53">
        <f>dados!X33</f>
        <v>0</v>
      </c>
      <c r="Q41" s="53">
        <f>dados!Y33</f>
        <v>0</v>
      </c>
      <c r="R41" s="53">
        <f>dados!T33</f>
        <v>0</v>
      </c>
      <c r="S41" s="53">
        <f t="shared" si="6"/>
        <v>773501.38000000082</v>
      </c>
      <c r="T41" s="53">
        <f>dados!U33</f>
        <v>773499.38</v>
      </c>
      <c r="U41" s="55">
        <f t="shared" si="7"/>
        <v>0.99999741435496747</v>
      </c>
      <c r="V41" s="53">
        <f>dados!V33</f>
        <v>773461.38</v>
      </c>
      <c r="W41" s="55">
        <f t="shared" si="8"/>
        <v>0.99994828709937034</v>
      </c>
      <c r="X41" s="53">
        <f>dados!W33</f>
        <v>773461.38</v>
      </c>
      <c r="Y41" s="55">
        <f t="shared" si="9"/>
        <v>0.99994828709937034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2220.4163</v>
      </c>
      <c r="F42" s="20" t="str">
        <f>dados!I34</f>
        <v>PROG. GES MANU. SER. EST. JUDICIÁRIO-PREST. JURISD. DO TJ/AC</v>
      </c>
      <c r="G42" s="20" t="str">
        <f>dados!J34</f>
        <v>GESTÃO ADMINISTRATIVA DO 1º GRAU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4</v>
      </c>
      <c r="L42" s="23">
        <f>dados!O34</f>
        <v>919000</v>
      </c>
      <c r="M42" s="23">
        <f>dados!P34</f>
        <v>0</v>
      </c>
      <c r="N42" s="23">
        <f>dados!Q34</f>
        <v>919000</v>
      </c>
      <c r="O42" s="23">
        <f t="shared" si="5"/>
        <v>0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0</v>
      </c>
      <c r="T42" s="23">
        <f>dados!U34</f>
        <v>0</v>
      </c>
      <c r="U42" s="25">
        <f t="shared" si="7"/>
        <v>0</v>
      </c>
      <c r="V42" s="23">
        <f>dados!V34</f>
        <v>0</v>
      </c>
      <c r="W42" s="25">
        <f t="shared" si="8"/>
        <v>0</v>
      </c>
      <c r="X42" s="23">
        <f>dados!W34</f>
        <v>0</v>
      </c>
      <c r="Y42" s="25">
        <f t="shared" si="9"/>
        <v>0</v>
      </c>
    </row>
    <row r="43" spans="2:25" ht="36" customHeight="1">
      <c r="B43" s="50" t="str">
        <f>dados!C35</f>
        <v>009</v>
      </c>
      <c r="C43" s="51" t="str">
        <f>dados!D35</f>
        <v>1º GRAU DE JURISDIÇÃO</v>
      </c>
      <c r="D43" s="50" t="str">
        <f>dados!E35&amp;"."&amp;dados!F35</f>
        <v>02.122</v>
      </c>
      <c r="E43" s="50" t="str">
        <f>dados!G35&amp;"."&amp;dados!H35</f>
        <v>2220.4165</v>
      </c>
      <c r="F43" s="51" t="str">
        <f>dados!I35</f>
        <v>PROG. GES MANU. SER. EST. JUDICIÁRIO-PREST. JURISD. DO TJ/AC</v>
      </c>
      <c r="G43" s="51" t="str">
        <f>dados!J35</f>
        <v xml:space="preserve">MODERNIZAÇÃO E EXPANSÃO DA INFRAESTRUTURA TECN. DO 1º GRAU </v>
      </c>
      <c r="H43" s="50" t="str">
        <f>dados!K35</f>
        <v>Estadual</v>
      </c>
      <c r="I43" s="50" t="str">
        <f>dados!M35</f>
        <v xml:space="preserve">100 </v>
      </c>
      <c r="J43" s="50" t="str">
        <f>dados!N35</f>
        <v>RP</v>
      </c>
      <c r="K43" s="50" t="str">
        <f>dados!L35</f>
        <v>3</v>
      </c>
      <c r="L43" s="53">
        <f>dados!O35</f>
        <v>316555.39</v>
      </c>
      <c r="M43" s="53">
        <f>dados!P35</f>
        <v>0</v>
      </c>
      <c r="N43" s="53">
        <f>dados!Q35</f>
        <v>316555.39</v>
      </c>
      <c r="O43" s="53">
        <f t="shared" si="5"/>
        <v>0</v>
      </c>
      <c r="P43" s="53">
        <f>dados!X35</f>
        <v>0</v>
      </c>
      <c r="Q43" s="53">
        <f>dados!Y35</f>
        <v>0</v>
      </c>
      <c r="R43" s="53">
        <f>dados!T35</f>
        <v>0</v>
      </c>
      <c r="S43" s="53">
        <f t="shared" si="6"/>
        <v>0</v>
      </c>
      <c r="T43" s="53">
        <f>dados!U35</f>
        <v>0</v>
      </c>
      <c r="U43" s="55">
        <f t="shared" si="7"/>
        <v>0</v>
      </c>
      <c r="V43" s="53">
        <f>dados!V35</f>
        <v>0</v>
      </c>
      <c r="W43" s="55">
        <f t="shared" si="8"/>
        <v>0</v>
      </c>
      <c r="X43" s="53">
        <f>dados!W35</f>
        <v>0</v>
      </c>
      <c r="Y43" s="55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02.122</v>
      </c>
      <c r="E44" s="19" t="str">
        <f>dados!G36&amp;"."&amp;dados!H36</f>
        <v>2220.4165</v>
      </c>
      <c r="F44" s="20" t="str">
        <f>dados!I36</f>
        <v>PROG. GES MANU. SER. EST. JUDICIÁRIO-PREST. JURISD. DO TJ/AC</v>
      </c>
      <c r="G44" s="20" t="str">
        <f>dados!J36</f>
        <v xml:space="preserve">MODERNIZAÇÃO E EXPANSÃO DA INFRAESTRUTURA TECN. DO 1º GRAU 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4</v>
      </c>
      <c r="L44" s="23">
        <f>dados!O36</f>
        <v>791540</v>
      </c>
      <c r="M44" s="23">
        <f>dados!P36</f>
        <v>0</v>
      </c>
      <c r="N44" s="23">
        <f>dados!Q36</f>
        <v>791540</v>
      </c>
      <c r="O44" s="23">
        <f t="shared" si="5"/>
        <v>0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0</v>
      </c>
      <c r="T44" s="23">
        <f>dados!U36</f>
        <v>0</v>
      </c>
      <c r="U44" s="25">
        <f t="shared" si="7"/>
        <v>0</v>
      </c>
      <c r="V44" s="23">
        <f>dados!V36</f>
        <v>0</v>
      </c>
      <c r="W44" s="25">
        <f t="shared" si="8"/>
        <v>0</v>
      </c>
      <c r="X44" s="23">
        <f>dados!W36</f>
        <v>0</v>
      </c>
      <c r="Y44" s="25">
        <f t="shared" si="9"/>
        <v>0</v>
      </c>
    </row>
    <row r="45" spans="2:25" ht="36" customHeight="1">
      <c r="B45" s="50" t="str">
        <f>dados!C37</f>
        <v>009</v>
      </c>
      <c r="C45" s="51" t="str">
        <f>dados!D37</f>
        <v>1º GRAU DE JURISDIÇÃO</v>
      </c>
      <c r="D45" s="50" t="str">
        <f>dados!E37&amp;"."&amp;dados!F37</f>
        <v>02.128</v>
      </c>
      <c r="E45" s="50" t="str">
        <f>dados!G37&amp;"."&amp;dados!H37</f>
        <v>2220.1945</v>
      </c>
      <c r="F45" s="51" t="str">
        <f>dados!I37</f>
        <v>PROG. GES MANU. SER. EST. JUDICIÁRIO-PREST. JURISD. DO TJ/AC</v>
      </c>
      <c r="G45" s="51" t="str">
        <f>dados!J37</f>
        <v>PLANO ESTRATÉGICO DE CAPACITAÇÃO 1º GRAU</v>
      </c>
      <c r="H45" s="50" t="str">
        <f>dados!K37</f>
        <v>Estadual</v>
      </c>
      <c r="I45" s="50" t="str">
        <f>dados!M37</f>
        <v xml:space="preserve">100 </v>
      </c>
      <c r="J45" s="50" t="str">
        <f>dados!N37</f>
        <v>RP</v>
      </c>
      <c r="K45" s="50" t="str">
        <f>dados!L37</f>
        <v>3</v>
      </c>
      <c r="L45" s="53">
        <f>dados!O37</f>
        <v>921686.11</v>
      </c>
      <c r="M45" s="53">
        <f>dados!P37</f>
        <v>0</v>
      </c>
      <c r="N45" s="53">
        <f>dados!Q37</f>
        <v>917634.5</v>
      </c>
      <c r="O45" s="53">
        <f t="shared" si="5"/>
        <v>4051.609999999986</v>
      </c>
      <c r="P45" s="53">
        <f>dados!X37</f>
        <v>0</v>
      </c>
      <c r="Q45" s="53">
        <f>dados!Y37</f>
        <v>0</v>
      </c>
      <c r="R45" s="53">
        <f>dados!T37</f>
        <v>0</v>
      </c>
      <c r="S45" s="53">
        <f t="shared" si="6"/>
        <v>4051.609999999986</v>
      </c>
      <c r="T45" s="53">
        <f>dados!U37</f>
        <v>4051.61</v>
      </c>
      <c r="U45" s="55">
        <f t="shared" si="7"/>
        <v>1.0000000000000036</v>
      </c>
      <c r="V45" s="53">
        <f>dados!V37</f>
        <v>4051.61</v>
      </c>
      <c r="W45" s="55">
        <f t="shared" si="8"/>
        <v>1.0000000000000036</v>
      </c>
      <c r="X45" s="53">
        <f>dados!W37</f>
        <v>4051.61</v>
      </c>
      <c r="Y45" s="55">
        <f t="shared" si="9"/>
        <v>1.0000000000000036</v>
      </c>
    </row>
    <row r="46" spans="2:25" ht="36" customHeight="1">
      <c r="B46" s="19" t="str">
        <f>dados!C38</f>
        <v>009</v>
      </c>
      <c r="C46" s="20" t="str">
        <f>dados!D38</f>
        <v>1º GRAU DE JURISDIÇÃO</v>
      </c>
      <c r="D46" s="19" t="str">
        <f>dados!E38&amp;"."&amp;dados!F38</f>
        <v>09.272</v>
      </c>
      <c r="E46" s="19" t="str">
        <f>dados!G38&amp;"."&amp;dados!H38</f>
        <v>2220.2194</v>
      </c>
      <c r="F46" s="20" t="str">
        <f>dados!I38</f>
        <v>PROG. GES MANU. SER. EST. JUDICIÁRIO-PREST. JURISD. DO TJ/AC</v>
      </c>
      <c r="G46" s="20" t="str">
        <f>dados!J38</f>
        <v>CUSTEIO DE INATIV. E PENSION. DO TRIB. DE JUSTIÇA - 1º GRAU</v>
      </c>
      <c r="H46" s="19" t="str">
        <f>dados!K38</f>
        <v>Estadual</v>
      </c>
      <c r="I46" s="19" t="str">
        <f>dados!M38</f>
        <v xml:space="preserve">100 </v>
      </c>
      <c r="J46" s="19" t="str">
        <f>dados!N38</f>
        <v>RP</v>
      </c>
      <c r="K46" s="19" t="str">
        <f>dados!L38</f>
        <v>1</v>
      </c>
      <c r="L46" s="23">
        <f>dados!O38</f>
        <v>7856533.3300000001</v>
      </c>
      <c r="M46" s="23">
        <f>dados!P38</f>
        <v>0</v>
      </c>
      <c r="N46" s="23">
        <f>dados!Q38</f>
        <v>7856533.3300000001</v>
      </c>
      <c r="O46" s="23">
        <f t="shared" ref="O46:O49" si="10">L46+M46-N46</f>
        <v>0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0</v>
      </c>
      <c r="T46" s="23">
        <f>dados!U38</f>
        <v>0</v>
      </c>
      <c r="U46" s="25">
        <f t="shared" ref="U46:U49" si="12">IF(S46&gt;0,T46/S46,0)</f>
        <v>0</v>
      </c>
      <c r="V46" s="23">
        <f>dados!V38</f>
        <v>0</v>
      </c>
      <c r="W46" s="25">
        <f t="shared" ref="W46:W49" si="13">IF(S46&gt;0,V46/S46,0)</f>
        <v>0</v>
      </c>
      <c r="X46" s="23">
        <f>dados!W38</f>
        <v>0</v>
      </c>
      <c r="Y46" s="25">
        <f t="shared" ref="Y46:Y49" si="14">IF(S46&gt;0,X46/S46,0)</f>
        <v>0</v>
      </c>
    </row>
    <row r="47" spans="2:25" ht="36" customHeight="1">
      <c r="B47" s="50" t="str">
        <f>dados!C39</f>
        <v>617</v>
      </c>
      <c r="C47" s="51" t="str">
        <f>dados!D39</f>
        <v>FUNDO ESPECIAL DO PODER JUDICIÁRIO - FUNEJ</v>
      </c>
      <c r="D47" s="50" t="str">
        <f>dados!E39&amp;"."&amp;dados!F39</f>
        <v>02.061</v>
      </c>
      <c r="E47" s="50" t="str">
        <f>dados!G39&amp;"."&amp;dados!H39</f>
        <v>2220.2643</v>
      </c>
      <c r="F47" s="51" t="str">
        <f>dados!I39</f>
        <v>PROG. GES MANU. SER. EST. JUDICIÁRIO-PREST. JURISD. DO TJ/AC</v>
      </c>
      <c r="G47" s="51" t="str">
        <f>dados!J39</f>
        <v>MANUTENÇÃO DAS ATIVIDADES DO FUNDO ESP. DO PODER JUDICIÁRIO</v>
      </c>
      <c r="H47" s="50" t="str">
        <f>dados!K39</f>
        <v>Estadual</v>
      </c>
      <c r="I47" s="50" t="str">
        <f>dados!M39</f>
        <v xml:space="preserve">700 </v>
      </c>
      <c r="J47" s="50" t="str">
        <f>dados!N39</f>
        <v>RECURSOS PRÓPRIO INDIRETAS</v>
      </c>
      <c r="K47" s="50" t="str">
        <f>dados!L39</f>
        <v>3</v>
      </c>
      <c r="L47" s="53">
        <f>dados!O39</f>
        <v>8357876.5599999996</v>
      </c>
      <c r="M47" s="53">
        <f>dados!P39</f>
        <v>13109103.83</v>
      </c>
      <c r="N47" s="53">
        <f>dados!Q39</f>
        <v>7630000</v>
      </c>
      <c r="O47" s="53">
        <f t="shared" si="10"/>
        <v>13836980.390000001</v>
      </c>
      <c r="P47" s="53">
        <f>dados!X39</f>
        <v>0</v>
      </c>
      <c r="Q47" s="53">
        <f>dados!Y39</f>
        <v>0</v>
      </c>
      <c r="R47" s="53">
        <f>dados!T39</f>
        <v>0</v>
      </c>
      <c r="S47" s="53">
        <f t="shared" si="11"/>
        <v>13836980.390000001</v>
      </c>
      <c r="T47" s="53">
        <f>dados!U39</f>
        <v>12173090.9</v>
      </c>
      <c r="U47" s="55">
        <f t="shared" si="12"/>
        <v>0.87975053493589583</v>
      </c>
      <c r="V47" s="53">
        <f>dados!V39</f>
        <v>8354998.3099999996</v>
      </c>
      <c r="W47" s="55">
        <f t="shared" si="13"/>
        <v>0.60381658963961282</v>
      </c>
      <c r="X47" s="53">
        <f>dados!W39</f>
        <v>8305755.1100000003</v>
      </c>
      <c r="Y47" s="55">
        <f t="shared" si="14"/>
        <v>0.60025777849642525</v>
      </c>
    </row>
    <row r="48" spans="2:25" ht="36" customHeight="1">
      <c r="B48" s="19" t="str">
        <f>dados!C40</f>
        <v>617</v>
      </c>
      <c r="C48" s="20" t="str">
        <f>dados!D40</f>
        <v>FUNDO ESPECIAL DO PODER JUDICIÁRIO - FUNEJ</v>
      </c>
      <c r="D48" s="19" t="str">
        <f>dados!E40&amp;"."&amp;dados!F40</f>
        <v>02.061</v>
      </c>
      <c r="E48" s="19" t="str">
        <f>dados!G40&amp;"."&amp;dados!H40</f>
        <v>2220.2643</v>
      </c>
      <c r="F48" s="20" t="str">
        <f>dados!I40</f>
        <v>PROG. GES MANU. SER. EST. JUDICIÁRIO-PREST. JURISD. DO TJ/AC</v>
      </c>
      <c r="G48" s="20" t="str">
        <f>dados!J40</f>
        <v>MANUTENÇÃO DAS ATIVIDADES DO FUNDO ESP. DO PODER JUDICIÁRIO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4</v>
      </c>
      <c r="L48" s="23">
        <f>dados!O40</f>
        <v>1950001</v>
      </c>
      <c r="M48" s="23">
        <f>dados!P40</f>
        <v>7872572.6600000001</v>
      </c>
      <c r="N48" s="23">
        <f>dados!Q40</f>
        <v>500000</v>
      </c>
      <c r="O48" s="23">
        <f t="shared" si="10"/>
        <v>9322573.6600000001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9322573.6600000001</v>
      </c>
      <c r="T48" s="23">
        <f>dados!U40</f>
        <v>7332676.8200000003</v>
      </c>
      <c r="U48" s="25">
        <f t="shared" si="12"/>
        <v>0.7865506980612047</v>
      </c>
      <c r="V48" s="23">
        <f>dados!V40</f>
        <v>5016270.92</v>
      </c>
      <c r="W48" s="25">
        <f t="shared" si="13"/>
        <v>0.53807790669685085</v>
      </c>
      <c r="X48" s="23">
        <f>dados!W40</f>
        <v>4943746.5199999996</v>
      </c>
      <c r="Y48" s="25">
        <f t="shared" si="14"/>
        <v>0.53029846695788929</v>
      </c>
    </row>
    <row r="49" spans="2:25" ht="36" customHeight="1">
      <c r="B49" s="50" t="str">
        <f>dados!C41</f>
        <v>631</v>
      </c>
      <c r="C49" s="51" t="str">
        <f>dados!D41</f>
        <v>FUNDO ESPECIAL DE COMPENSAÇÃO - FECOM</v>
      </c>
      <c r="D49" s="50" t="str">
        <f>dados!E41&amp;"."&amp;dados!F41</f>
        <v>02.061</v>
      </c>
      <c r="E49" s="50" t="str">
        <f>dados!G41&amp;"."&amp;dados!H41</f>
        <v>2220.2645</v>
      </c>
      <c r="F49" s="51" t="str">
        <f>dados!I41</f>
        <v>PROG. GES MANU. SER. EST. JUDICIÁRIO-PREST. JURISD. DO TJ/AC</v>
      </c>
      <c r="G49" s="51" t="str">
        <f>dados!J41</f>
        <v>MANUTENÇÃO DAS ATIVIDADES DO FUNDO ESPECIAL DE COMPENSAÇÃO</v>
      </c>
      <c r="H49" s="50" t="str">
        <f>dados!K41</f>
        <v>Estadual</v>
      </c>
      <c r="I49" s="50" t="str">
        <f>dados!M41</f>
        <v xml:space="preserve">700 </v>
      </c>
      <c r="J49" s="50" t="str">
        <f>dados!N41</f>
        <v>RECURSOS PRÓPRIO INDIRETAS</v>
      </c>
      <c r="K49" s="50" t="str">
        <f>dados!L41</f>
        <v>3</v>
      </c>
      <c r="L49" s="53">
        <f>dados!O41</f>
        <v>700000</v>
      </c>
      <c r="M49" s="53">
        <f>dados!P41</f>
        <v>4096960.22</v>
      </c>
      <c r="N49" s="53">
        <f>dados!Q41</f>
        <v>200000</v>
      </c>
      <c r="O49" s="53">
        <f t="shared" si="10"/>
        <v>4596960.2200000007</v>
      </c>
      <c r="P49" s="53">
        <f>dados!X41</f>
        <v>0</v>
      </c>
      <c r="Q49" s="53">
        <f>dados!Y41</f>
        <v>0</v>
      </c>
      <c r="R49" s="53">
        <f>dados!T41</f>
        <v>0</v>
      </c>
      <c r="S49" s="53">
        <f t="shared" si="11"/>
        <v>4596960.2200000007</v>
      </c>
      <c r="T49" s="53">
        <f>dados!U41</f>
        <v>1236844.53</v>
      </c>
      <c r="U49" s="55">
        <f t="shared" si="12"/>
        <v>0.26905704439617706</v>
      </c>
      <c r="V49" s="53">
        <f>dados!V41</f>
        <v>1236844.53</v>
      </c>
      <c r="W49" s="55">
        <f t="shared" si="13"/>
        <v>0.26905704439617706</v>
      </c>
      <c r="X49" s="53">
        <f>dados!W41</f>
        <v>1224927.24</v>
      </c>
      <c r="Y49" s="55">
        <f t="shared" si="14"/>
        <v>0.26646461604577465</v>
      </c>
    </row>
    <row r="50" spans="2:25" ht="36" customHeight="1">
      <c r="B50" s="19" t="str">
        <f>dados!C42</f>
        <v>631</v>
      </c>
      <c r="C50" s="20" t="str">
        <f>dados!D42</f>
        <v>FUNDO ESPECIAL DE COMPENSAÇÃO - FECOM</v>
      </c>
      <c r="D50" s="19" t="str">
        <f>dados!E42&amp;"."&amp;dados!F42</f>
        <v>02.061</v>
      </c>
      <c r="E50" s="19" t="str">
        <f>dados!G42&amp;"."&amp;dados!H42</f>
        <v>2220.2645</v>
      </c>
      <c r="F50" s="20" t="str">
        <f>dados!I42</f>
        <v>PROG. GES MANU. SER. EST. JUDICIÁRIO-PREST. JURISD. DO TJ/AC</v>
      </c>
      <c r="G50" s="20" t="str">
        <f>dados!J42</f>
        <v>MANUTENÇÃO DAS ATIVIDADES DO FUNDO ESPECIAL DE COMPENSAÇÃO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4</v>
      </c>
      <c r="L50" s="23">
        <f>dados!O42</f>
        <v>140000</v>
      </c>
      <c r="M50" s="23">
        <f>dados!P42</f>
        <v>0</v>
      </c>
      <c r="N50" s="23">
        <f>dados!Q42</f>
        <v>0</v>
      </c>
      <c r="O50" s="23">
        <f t="shared" ref="O50:O51" si="15">L50+M50-N50</f>
        <v>140000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:S51" si="16">O50-P50+Q50+R50</f>
        <v>140000</v>
      </c>
      <c r="T50" s="23">
        <f>dados!U42</f>
        <v>0</v>
      </c>
      <c r="U50" s="25">
        <f t="shared" ref="U50:U51" si="17">IF(S50&gt;0,T50/S50,0)</f>
        <v>0</v>
      </c>
      <c r="V50" s="23">
        <f>dados!V42</f>
        <v>0</v>
      </c>
      <c r="W50" s="25">
        <f t="shared" ref="W50:W51" si="18">IF(S50&gt;0,V50/S50,0)</f>
        <v>0</v>
      </c>
      <c r="X50" s="23">
        <f>dados!W42</f>
        <v>0</v>
      </c>
      <c r="Y50" s="25">
        <f t="shared" ref="Y50:Y51" si="19">IF(S50&gt;0,X50/S50,0)</f>
        <v>0</v>
      </c>
    </row>
    <row r="51" spans="2:25" ht="36" customHeight="1">
      <c r="B51" s="50" t="str">
        <f>dados!C43</f>
        <v>633</v>
      </c>
      <c r="C51" s="51" t="str">
        <f>dados!D43</f>
        <v>FUNDO ESTADUAL DE SEGURANÇA DOS MAGISTRADOS - FUNSEG</v>
      </c>
      <c r="D51" s="50" t="str">
        <f>dados!E43&amp;"."&amp;dados!F43</f>
        <v>02.061</v>
      </c>
      <c r="E51" s="50" t="str">
        <f>dados!G43&amp;"."&amp;dados!H43</f>
        <v>2220.2908</v>
      </c>
      <c r="F51" s="51" t="str">
        <f>dados!I43</f>
        <v>PROG. GES MANU. SER. EST. JUDICIÁRIO-PREST. JURISD. DO TJ/AC</v>
      </c>
      <c r="G51" s="51" t="str">
        <f>dados!J43</f>
        <v>MANUTENÇÃO DAS ATIV DO FUNDO ESTADUAL DE SEG DOS MAGISTRADOS</v>
      </c>
      <c r="H51" s="50" t="str">
        <f>dados!K43</f>
        <v>Estadual</v>
      </c>
      <c r="I51" s="50" t="str">
        <f>dados!M43</f>
        <v xml:space="preserve">700 </v>
      </c>
      <c r="J51" s="50" t="str">
        <f>dados!N43</f>
        <v>RECURSOS PRÓPRIO INDIRETAS</v>
      </c>
      <c r="K51" s="50" t="str">
        <f>dados!L43</f>
        <v>3</v>
      </c>
      <c r="L51" s="53">
        <f>dados!O43</f>
        <v>125000</v>
      </c>
      <c r="M51" s="53">
        <f>dados!P43</f>
        <v>0</v>
      </c>
      <c r="N51" s="53">
        <f>dados!Q43</f>
        <v>0</v>
      </c>
      <c r="O51" s="53">
        <f t="shared" si="15"/>
        <v>125000</v>
      </c>
      <c r="P51" s="53">
        <f>dados!X43</f>
        <v>0</v>
      </c>
      <c r="Q51" s="53">
        <f>dados!Y43</f>
        <v>0</v>
      </c>
      <c r="R51" s="53">
        <f>dados!T43</f>
        <v>0</v>
      </c>
      <c r="S51" s="53">
        <f t="shared" si="16"/>
        <v>125000</v>
      </c>
      <c r="T51" s="53">
        <f>dados!U43</f>
        <v>1200</v>
      </c>
      <c r="U51" s="55">
        <f t="shared" si="17"/>
        <v>9.5999999999999992E-3</v>
      </c>
      <c r="V51" s="53">
        <f>dados!V43</f>
        <v>0</v>
      </c>
      <c r="W51" s="55">
        <f t="shared" si="18"/>
        <v>0</v>
      </c>
      <c r="X51" s="53">
        <f>dados!W43</f>
        <v>0</v>
      </c>
      <c r="Y51" s="55">
        <f t="shared" si="19"/>
        <v>0</v>
      </c>
    </row>
    <row r="52" spans="2:25" ht="36" customHeight="1" thickBot="1">
      <c r="B52" s="19" t="str">
        <f>dados!C44</f>
        <v>633</v>
      </c>
      <c r="C52" s="20" t="str">
        <f>dados!D44</f>
        <v>FUNDO ESTADUAL DE SEGURANÇA DOS MAGISTRADOS - FUNSEG</v>
      </c>
      <c r="D52" s="19" t="str">
        <f>dados!E44&amp;"."&amp;dados!F44</f>
        <v>02.061</v>
      </c>
      <c r="E52" s="19" t="str">
        <f>dados!G44&amp;"."&amp;dados!H44</f>
        <v>2220.2908</v>
      </c>
      <c r="F52" s="20" t="str">
        <f>dados!I44</f>
        <v>PROG. GES MANU. SER. EST. JUDICIÁRIO-PREST. JURISD. DO TJ/AC</v>
      </c>
      <c r="G52" s="20" t="str">
        <f>dados!J44</f>
        <v>MANUTENÇÃO DAS ATIV DO FUNDO ESTADUAL DE SEG DOS MAGISTRADOS</v>
      </c>
      <c r="H52" s="19" t="str">
        <f>dados!K44</f>
        <v>Estadual</v>
      </c>
      <c r="I52" s="19" t="str">
        <f>dados!M44</f>
        <v xml:space="preserve">700 </v>
      </c>
      <c r="J52" s="19" t="str">
        <f>dados!N44</f>
        <v>RECURSOS PRÓPRIO INDIRETAS</v>
      </c>
      <c r="K52" s="19" t="str">
        <f>dados!L44</f>
        <v>4</v>
      </c>
      <c r="L52" s="23">
        <f>dados!O44</f>
        <v>417519.5</v>
      </c>
      <c r="M52" s="23">
        <f>dados!P44</f>
        <v>1799932.16</v>
      </c>
      <c r="N52" s="23">
        <f>dados!Q44</f>
        <v>0</v>
      </c>
      <c r="O52" s="23">
        <f t="shared" ref="O52" si="20">L52+M52-N52</f>
        <v>2217451.66</v>
      </c>
      <c r="P52" s="23">
        <f>dados!X44</f>
        <v>0</v>
      </c>
      <c r="Q52" s="23">
        <f>dados!Y44</f>
        <v>0</v>
      </c>
      <c r="R52" s="23">
        <f>dados!T44</f>
        <v>0</v>
      </c>
      <c r="S52" s="23">
        <f t="shared" ref="S52" si="21">O52-P52+Q52+R52</f>
        <v>2217451.66</v>
      </c>
      <c r="T52" s="23">
        <f>dados!U44</f>
        <v>306000</v>
      </c>
      <c r="U52" s="25">
        <f t="shared" ref="U52" si="22">IF(S52&gt;0,T52/S52,0)</f>
        <v>0.13799624385047474</v>
      </c>
      <c r="V52" s="23">
        <f>dados!V44</f>
        <v>0</v>
      </c>
      <c r="W52" s="25">
        <f t="shared" ref="W52" si="23">IF(S52&gt;0,V52/S52,0)</f>
        <v>0</v>
      </c>
      <c r="X52" s="23">
        <f>dados!W44</f>
        <v>0</v>
      </c>
      <c r="Y52" s="25">
        <f t="shared" ref="Y52" si="24">IF(S52&gt;0,X52/S52,0)</f>
        <v>0</v>
      </c>
    </row>
    <row r="53" spans="2:25" ht="18" customHeight="1" thickBot="1">
      <c r="B53" s="60" t="s">
        <v>46</v>
      </c>
      <c r="C53" s="61"/>
      <c r="D53" s="61"/>
      <c r="E53" s="61"/>
      <c r="F53" s="61"/>
      <c r="G53" s="61"/>
      <c r="H53" s="61"/>
      <c r="I53" s="61"/>
      <c r="J53" s="61"/>
      <c r="K53" s="62"/>
      <c r="L53" s="56">
        <f t="shared" ref="L53:T53" si="25">SUM(L10:L52)</f>
        <v>235780509.77000001</v>
      </c>
      <c r="M53" s="56">
        <f t="shared" si="25"/>
        <v>176447507.94000003</v>
      </c>
      <c r="N53" s="56">
        <f t="shared" si="25"/>
        <v>142890484.49000001</v>
      </c>
      <c r="O53" s="56">
        <f t="shared" si="25"/>
        <v>269337533.22000003</v>
      </c>
      <c r="P53" s="56">
        <f t="shared" si="25"/>
        <v>0</v>
      </c>
      <c r="Q53" s="56">
        <f t="shared" si="25"/>
        <v>0</v>
      </c>
      <c r="R53" s="56">
        <f t="shared" si="25"/>
        <v>6686090.3899999997</v>
      </c>
      <c r="S53" s="56">
        <f t="shared" si="25"/>
        <v>276023623.61000007</v>
      </c>
      <c r="T53" s="56">
        <f t="shared" si="25"/>
        <v>169166452.82999998</v>
      </c>
      <c r="U53" s="57">
        <f t="shared" ref="U53" si="26">IF(S53&gt;0,T53/S53,0)</f>
        <v>0.61286947333543829</v>
      </c>
      <c r="V53" s="58">
        <f>SUM(V10:V52)</f>
        <v>162050509.44000003</v>
      </c>
      <c r="W53" s="57">
        <f t="shared" ref="W53" si="27">IF(S53&gt;0,V53/S53,0)</f>
        <v>0.58708927634746511</v>
      </c>
      <c r="X53" s="58">
        <f>SUM(X10:X52)</f>
        <v>161795515.43000004</v>
      </c>
      <c r="Y53" s="57">
        <f t="shared" ref="Y53" si="28">IF(S53&gt;0,X53/S53,0)</f>
        <v>0.58616546407855485</v>
      </c>
    </row>
    <row r="54" spans="2:25">
      <c r="B54" s="2" t="s">
        <v>47</v>
      </c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2"/>
      <c r="X54" s="4"/>
      <c r="Y54" s="2"/>
    </row>
    <row r="55" spans="2:25">
      <c r="B55" s="2" t="s">
        <v>170</v>
      </c>
      <c r="C55" s="8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2"/>
      <c r="X55" s="4"/>
      <c r="Y55" s="2"/>
    </row>
    <row r="57" spans="2:25">
      <c r="B57" s="9"/>
      <c r="C57" s="9"/>
      <c r="D57" s="9"/>
    </row>
    <row r="59" spans="2:25">
      <c r="D59" s="9"/>
    </row>
    <row r="60" spans="2:25">
      <c r="D60" s="9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53:K53"/>
    <mergeCell ref="D8:D9"/>
    <mergeCell ref="E8:E9"/>
    <mergeCell ref="F8:G8"/>
    <mergeCell ref="H8:H9"/>
    <mergeCell ref="I8:J8"/>
    <mergeCell ref="K8:K9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r:id="rId1"/>
  <headerFooter>
    <oddFooter>Página &amp;P de &amp;N</oddFooter>
  </headerFooter>
  <webPublishItems count="5">
    <webPublishItem id="26837" divId="Anexo_II_NOVEMBRO_2015_26837" sourceType="printArea" destinationFile="T:\Transparencia\INTERNET\Anexo II\2016\Marco\Anexo_II_MARCO_2016.htm"/>
    <webPublishItem id="23795" divId="Anexo_II_ABRIL_2016_23795" sourceType="printArea" destinationFile="\\172.19.0.223\estatistica\Transparencia\INTERNET\Anexo II\2016\Abril\Anexo_II_ABRIL_2016.htm"/>
    <webPublishItem id="12601" divId="Anexo_II_ABRIL_2016_12601" sourceType="printArea" destinationFile="\\172.19.0.223\estatistica\Transparencia\INTERNET\Anexo II\2016\Abril\Anexo_II_ABRIL_2016.htm"/>
    <webPublishItem id="20299" divId="Anexo_II_MAIO_2016_20299" sourceType="printArea" destinationFile="\\172.19.0.223\estatistica\Transparencia\INTERNET\Anexo II\2016\Agosto\Anexo_II_AGOSTO_2016.htm"/>
    <webPublishItem id="27165" divId="Anexo_II_JUNHO_2016_27165" sourceType="range" sourceRef="B1:Y55" destinationFile="\\172.19.0.223\estatistica\Transparencia\INTERNET\Anexo II\2016\Junho\Anexo_II_JUNH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2016-09-26T14:01:22Z</cp:lastPrinted>
  <dcterms:created xsi:type="dcterms:W3CDTF">2015-11-24T16:00:25Z</dcterms:created>
  <dcterms:modified xsi:type="dcterms:W3CDTF">2017-01-17T19:36:41Z</dcterms:modified>
</cp:coreProperties>
</file>