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9.0.223\dific\GECTL\RELATÓRIO_GESTÃO_FISCAL\Relatório_Gestão_Fiscal_RGF_2021\1º_Quadrimestre\"/>
    </mc:Choice>
  </mc:AlternateContent>
  <bookViews>
    <workbookView xWindow="0" yWindow="0" windowWidth="23040" windowHeight="9384"/>
  </bookViews>
  <sheets>
    <sheet name="Anexo_1_Dem_Desp_Pessoal " sheetId="1" r:id="rId1"/>
  </sheets>
  <externalReferences>
    <externalReference r:id="rId2"/>
  </externalReferences>
  <definedNames>
    <definedName name="_plan_aaa">#REF!</definedName>
    <definedName name="a">#REF!</definedName>
    <definedName name="aaa">#REF!,#REF!</definedName>
    <definedName name="_xlnm.Print_Area" localSheetId="0">'Anexo_1_Dem_Desp_Pessoal '!$A$1:$O$59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qweqweqweqwe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O44" i="1"/>
  <c r="N43" i="1"/>
  <c r="N45" i="1" s="1"/>
  <c r="N41" i="1"/>
  <c r="N34" i="1"/>
  <c r="N33" i="1"/>
  <c r="N32" i="1"/>
  <c r="N31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N30" i="1" s="1"/>
  <c r="N29" i="1"/>
  <c r="N28" i="1"/>
  <c r="N27" i="1"/>
  <c r="N26" i="1"/>
  <c r="O25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O24" i="1"/>
  <c r="N24" i="1"/>
  <c r="N23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N22" i="1" s="1"/>
  <c r="O21" i="1"/>
  <c r="O35" i="1" s="1"/>
  <c r="M21" i="1"/>
  <c r="M35" i="1" s="1"/>
  <c r="L21" i="1"/>
  <c r="L35" i="1" s="1"/>
  <c r="K21" i="1"/>
  <c r="K35" i="1" s="1"/>
  <c r="J21" i="1"/>
  <c r="J35" i="1" s="1"/>
  <c r="I21" i="1"/>
  <c r="I35" i="1" s="1"/>
  <c r="H21" i="1"/>
  <c r="H35" i="1" s="1"/>
  <c r="G21" i="1"/>
  <c r="G35" i="1" s="1"/>
  <c r="F21" i="1"/>
  <c r="F35" i="1" s="1"/>
  <c r="E21" i="1"/>
  <c r="E35" i="1" s="1"/>
  <c r="D21" i="1"/>
  <c r="D35" i="1" s="1"/>
  <c r="C21" i="1"/>
  <c r="C35" i="1" s="1"/>
  <c r="B21" i="1"/>
  <c r="N21" i="1" s="1"/>
  <c r="N35" i="1" s="1"/>
  <c r="N42" i="1" s="1"/>
  <c r="O42" i="1" s="1"/>
  <c r="B35" i="1" l="1"/>
  <c r="N44" i="1"/>
</calcChain>
</file>

<file path=xl/sharedStrings.xml><?xml version="1.0" encoding="utf-8"?>
<sst xmlns="http://schemas.openxmlformats.org/spreadsheetml/2006/main" count="68" uniqueCount="66">
  <si>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</si>
  <si>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</si>
  <si>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</si>
  <si>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</si>
  <si>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</si>
  <si>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>MAIO/2020 a ABRIL/2021</t>
  </si>
  <si>
    <t xml:space="preserve"> RGF - ANEXO 1 (LRF, art. 55, inciso I, alínea "a")</t>
  </si>
  <si>
    <t>DESPESAS EXECUTADAS</t>
  </si>
  <si>
    <t>(Últimos 12 Meses)</t>
  </si>
  <si>
    <t>DESPESA COM PESSOAL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</si>
  <si>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</si>
  <si>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</si>
  <si>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</si>
  <si>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</si>
  <si>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</si>
  <si>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</si>
  <si>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</si>
  <si>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</si>
  <si>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</si>
  <si>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</si>
  <si>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</si>
  <si>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</si>
  <si>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</si>
  <si>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</si>
  <si>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</si>
  <si>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</si>
  <si>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</si>
  <si>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</si>
  <si>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</si>
  <si>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</si>
  <si>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</si>
  <si>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</si>
  <si>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</si>
  <si>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</si>
  <si>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</si>
  <si>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</si>
  <si>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</si>
  <si>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rFont val="Times New Roman"/>
        <family val="1"/>
      </rPr>
      <t>Outras despesas de pessoal decorrentes de contratos de terceirização ou de contratação de forma indireta</t>
    </r>
    <r>
      <rPr>
        <sz val="12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</si>
  <si>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</si>
  <si>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</si>
  <si>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</si>
  <si>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</si>
  <si>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</si>
  <si>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</si>
  <si>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</si>
  <si>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</si>
  <si>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</si>
  <si>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</si>
  <si>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</si>
  <si>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</si>
  <si>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t xml:space="preserve">(-) Transferências obrigatórias da União relativas às emendas individuais (art. 166-A, §1º, da CF) (V) </t>
    </r>
    <r>
      <rPr>
        <sz val="12"/>
        <rFont val="Calibri"/>
        <family val="2"/>
      </rPr>
      <t xml:space="preserve">  </t>
    </r>
  </si>
  <si>
    <r>
      <t xml:space="preserve">(-) Transferências obrigatórias da União relativas às emendas de bancada (art. 166-A, §16, da CF) (VI) </t>
    </r>
    <r>
      <rPr>
        <sz val="12"/>
        <rFont val="Calibri"/>
        <family val="2"/>
      </rPr>
      <t xml:space="preserve">  </t>
    </r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</si>
  <si>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</si>
  <si>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</si>
  <si>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</si>
  <si>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</si>
  <si>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</si>
  <si>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FONTE: Sistema de Administração Financeira e Patrimonial do Judiciário do Estado do Acre – GRP e Demonstrativo da Receita Corrente Liquida do Estado do Acre; Unidade Responsável: Gerência de Contabilidade; Data da Emissão: 27/05/2021,  às 09:33.</t>
  </si>
  <si>
    <r>
      <t xml:space="preserve">Desembargadora </t>
    </r>
    <r>
      <rPr>
        <sz val="22"/>
        <rFont val="Times New Roman"/>
        <family val="1"/>
      </rPr>
      <t>Waldirene Cordeiro</t>
    </r>
  </si>
  <si>
    <t>Keuly T. Queiroz Costa</t>
  </si>
  <si>
    <t>Alzenir Pinheiro de Carvalho</t>
  </si>
  <si>
    <t>Rodrigo Roesler</t>
  </si>
  <si>
    <t>Presidente</t>
  </si>
  <si>
    <t xml:space="preserve"> Diretora de Finanças  </t>
  </si>
  <si>
    <r>
      <rPr>
        <b/>
        <sz val="22"/>
        <rFont val="Times New Roman"/>
        <family val="1"/>
      </rPr>
      <t>Gerente de Contabilidade</t>
    </r>
    <r>
      <rPr>
        <sz val="22"/>
        <rFont val="Times New Roman"/>
        <family val="1"/>
      </rPr>
      <t xml:space="preserve"> / CRC/AC-002125/O-2</t>
    </r>
  </si>
  <si>
    <t>Assessor de Controle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</si>
</sst>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 &quot;#,##0.00_);[Red]\(&quot;R$ &quot;#,##0.00\)"/>
  </numFmts>
  <fonts count="1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0" fillId="0" borderId="0" xfId="0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2" borderId="9" xfId="0" applyNumberFormat="1" applyFont="1" applyFill="1" applyBorder="1" applyAlignment="1"/>
    <xf numFmtId="4" fontId="1" fillId="2" borderId="7" xfId="0" applyNumberFormat="1" applyFont="1" applyFill="1" applyBorder="1" applyAlignment="1"/>
    <xf numFmtId="4" fontId="1" fillId="2" borderId="3" xfId="0" applyNumberFormat="1" applyFont="1" applyFill="1" applyBorder="1" applyAlignment="1"/>
    <xf numFmtId="0" fontId="1" fillId="0" borderId="9" xfId="0" applyNumberFormat="1" applyFont="1" applyFill="1" applyBorder="1" applyAlignment="1">
      <alignment horizontal="left"/>
    </xf>
    <xf numFmtId="4" fontId="1" fillId="0" borderId="8" xfId="0" applyNumberFormat="1" applyFont="1" applyFill="1" applyBorder="1" applyAlignment="1"/>
    <xf numFmtId="4" fontId="1" fillId="0" borderId="11" xfId="0" applyNumberFormat="1" applyFont="1" applyFill="1" applyBorder="1" applyAlignment="1"/>
    <xf numFmtId="0" fontId="2" fillId="0" borderId="9" xfId="0" applyNumberFormat="1" applyFont="1" applyFill="1" applyBorder="1" applyAlignment="1">
      <alignment horizontal="left"/>
    </xf>
    <xf numFmtId="4" fontId="2" fillId="0" borderId="8" xfId="0" applyNumberFormat="1" applyFont="1" applyFill="1" applyBorder="1" applyAlignment="1"/>
    <xf numFmtId="4" fontId="2" fillId="0" borderId="11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justify" vertical="justify" wrapText="1"/>
    </xf>
    <xf numFmtId="4" fontId="1" fillId="0" borderId="11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/>
    <xf numFmtId="0" fontId="2" fillId="0" borderId="9" xfId="0" applyNumberFormat="1" applyFont="1" applyFill="1" applyBorder="1" applyAlignment="1">
      <alignment horizontal="left" indent="1"/>
    </xf>
    <xf numFmtId="4" fontId="2" fillId="0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" fontId="1" fillId="2" borderId="13" xfId="0" applyNumberFormat="1" applyFont="1" applyFill="1" applyBorder="1" applyAlignment="1"/>
    <xf numFmtId="4" fontId="1" fillId="2" borderId="14" xfId="0" applyNumberFormat="1" applyFont="1" applyFill="1" applyBorder="1" applyAlignment="1"/>
    <xf numFmtId="0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2" borderId="12" xfId="1" applyNumberFormat="1" applyFont="1" applyFill="1" applyBorder="1" applyAlignment="1">
      <alignment horizontal="left"/>
    </xf>
    <xf numFmtId="0" fontId="1" fillId="2" borderId="15" xfId="1" applyNumberFormat="1" applyFont="1" applyFill="1" applyBorder="1" applyAlignment="1">
      <alignment horizontal="left"/>
    </xf>
    <xf numFmtId="0" fontId="1" fillId="2" borderId="14" xfId="1" applyNumberFormat="1" applyFont="1" applyFill="1" applyBorder="1" applyAlignment="1">
      <alignment horizontal="left"/>
    </xf>
    <xf numFmtId="0" fontId="1" fillId="2" borderId="13" xfId="1" applyNumberFormat="1" applyFont="1" applyFill="1" applyBorder="1" applyAlignment="1">
      <alignment horizontal="center"/>
    </xf>
    <xf numFmtId="0" fontId="1" fillId="2" borderId="13" xfId="1" applyNumberFormat="1" applyFont="1" applyFill="1" applyBorder="1" applyAlignment="1"/>
    <xf numFmtId="0" fontId="1" fillId="3" borderId="12" xfId="1" applyNumberFormat="1" applyFont="1" applyFill="1" applyBorder="1" applyAlignment="1">
      <alignment horizontal="left"/>
    </xf>
    <xf numFmtId="0" fontId="1" fillId="3" borderId="15" xfId="1" applyNumberFormat="1" applyFont="1" applyFill="1" applyBorder="1" applyAlignment="1">
      <alignment horizontal="left"/>
    </xf>
    <xf numFmtId="0" fontId="1" fillId="3" borderId="14" xfId="1" applyNumberFormat="1" applyFont="1" applyFill="1" applyBorder="1" applyAlignment="1">
      <alignment horizontal="left"/>
    </xf>
    <xf numFmtId="43" fontId="1" fillId="0" borderId="13" xfId="1" applyNumberFormat="1" applyFont="1" applyFill="1" applyBorder="1" applyAlignment="1"/>
    <xf numFmtId="43" fontId="2" fillId="0" borderId="13" xfId="1" applyNumberFormat="1" applyFont="1" applyFill="1" applyBorder="1" applyAlignment="1">
      <alignment horizontal="center"/>
    </xf>
    <xf numFmtId="0" fontId="2" fillId="3" borderId="12" xfId="1" applyNumberFormat="1" applyFont="1" applyFill="1" applyBorder="1" applyAlignment="1">
      <alignment horizontal="left" wrapText="1"/>
    </xf>
    <xf numFmtId="0" fontId="2" fillId="3" borderId="15" xfId="1" applyNumberFormat="1" applyFont="1" applyFill="1" applyBorder="1" applyAlignment="1">
      <alignment horizontal="left" wrapText="1"/>
    </xf>
    <xf numFmtId="0" fontId="2" fillId="3" borderId="14" xfId="1" applyNumberFormat="1" applyFont="1" applyFill="1" applyBorder="1" applyAlignment="1">
      <alignment horizontal="left" wrapText="1"/>
    </xf>
    <xf numFmtId="4" fontId="2" fillId="0" borderId="13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9" fontId="2" fillId="3" borderId="12" xfId="1" applyNumberFormat="1" applyFont="1" applyFill="1" applyBorder="1" applyAlignment="1">
      <alignment horizontal="left" wrapText="1"/>
    </xf>
    <xf numFmtId="49" fontId="2" fillId="3" borderId="15" xfId="1" applyNumberFormat="1" applyFont="1" applyFill="1" applyBorder="1" applyAlignment="1">
      <alignment horizontal="left" wrapText="1"/>
    </xf>
    <xf numFmtId="49" fontId="2" fillId="3" borderId="14" xfId="1" applyNumberFormat="1" applyFont="1" applyFill="1" applyBorder="1" applyAlignment="1">
      <alignment horizontal="left" wrapText="1"/>
    </xf>
    <xf numFmtId="4" fontId="2" fillId="0" borderId="13" xfId="1" applyNumberFormat="1" applyFont="1" applyFill="1" applyBorder="1" applyAlignment="1"/>
    <xf numFmtId="0" fontId="0" fillId="0" borderId="0" xfId="0" applyFill="1" applyAlignment="1">
      <alignment horizontal="left"/>
    </xf>
    <xf numFmtId="10" fontId="1" fillId="2" borderId="13" xfId="0" applyNumberFormat="1" applyFont="1" applyFill="1" applyBorder="1" applyAlignment="1"/>
    <xf numFmtId="43" fontId="2" fillId="0" borderId="13" xfId="0" applyNumberFormat="1" applyFont="1" applyFill="1" applyBorder="1" applyAlignment="1"/>
    <xf numFmtId="10" fontId="2" fillId="0" borderId="13" xfId="0" applyNumberFormat="1" applyFont="1" applyFill="1" applyBorder="1" applyAlignment="1"/>
    <xf numFmtId="0" fontId="1" fillId="3" borderId="12" xfId="1" applyNumberFormat="1" applyFont="1" applyFill="1" applyBorder="1" applyAlignment="1">
      <alignment horizontal="left" wrapText="1"/>
    </xf>
    <xf numFmtId="0" fontId="1" fillId="3" borderId="15" xfId="1" applyNumberFormat="1" applyFont="1" applyFill="1" applyBorder="1" applyAlignment="1">
      <alignment horizontal="left" wrapText="1"/>
    </xf>
    <xf numFmtId="0" fontId="1" fillId="3" borderId="14" xfId="1" applyNumberFormat="1" applyFont="1" applyFill="1" applyBorder="1" applyAlignment="1">
      <alignment horizontal="left" wrapText="1"/>
    </xf>
    <xf numFmtId="4" fontId="2" fillId="0" borderId="13" xfId="0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1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wrapText="1"/>
    </xf>
    <xf numFmtId="0" fontId="0" fillId="0" borderId="0" xfId="0" applyFill="1" applyBorder="1"/>
    <xf numFmtId="0" fontId="2" fillId="0" borderId="0" xfId="1" applyNumberFormat="1" applyFont="1" applyFill="1" applyBorder="1" applyAlignment="1">
      <alignment horizontal="left" wrapText="1"/>
    </xf>
    <xf numFmtId="0" fontId="2" fillId="0" borderId="0" xfId="1" applyNumberFormat="1" applyFont="1" applyFill="1" applyBorder="1" applyAlignment="1">
      <alignment horizontal="left" wrapText="1"/>
    </xf>
    <xf numFmtId="43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4" fontId="2" fillId="0" borderId="0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205740</xdr:colOff>
          <xdr:row>0</xdr:row>
          <xdr:rowOff>0</xdr:rowOff>
        </xdr:from>
        <xdr:to>
          <xdr:col>7</xdr:col>
          <xdr:colOff>175260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GF_1&#186;_Quad_2021_Anexos_1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_1_Dem_Desp_Pessoal "/>
      <sheetName val="Anexo_5_Dem_Disp_Caixa_RP_Pagar"/>
      <sheetName val="Anexo 6 - Simplificad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Q60"/>
  <sheetViews>
    <sheetView tabSelected="1" topLeftCell="A21" zoomScale="50" zoomScaleNormal="50" zoomScaleSheetLayoutView="30" workbookViewId="0">
      <selection activeCell="H56" sqref="H56"/>
    </sheetView>
  </sheetViews>
  <sheetFormatPr defaultColWidth="9.33203125" defaultRowHeight="11.25" customHeight="1" x14ac:dyDescent="0.3"/>
  <cols>
    <col min="1" max="1" width="83.109375" style="85" customWidth="1"/>
    <col min="2" max="2" width="21" style="85" customWidth="1"/>
    <col min="3" max="3" width="22.33203125" style="85" customWidth="1"/>
    <col min="4" max="13" width="21.5546875" style="85" customWidth="1"/>
    <col min="14" max="14" width="26.5546875" style="85" customWidth="1"/>
    <col min="15" max="15" width="43.33203125" style="85" customWidth="1"/>
    <col min="16" max="16384" width="9.33203125" style="3"/>
  </cols>
  <sheetData>
    <row r="3" spans="1:15" ht="15.6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9.5" customHeight="1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6.5" customHeight="1" x14ac:dyDescent="0.3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6.5" customHeight="1" x14ac:dyDescent="0.3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6.5" customHeight="1" x14ac:dyDescent="0.3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.75" customHeight="1" x14ac:dyDescent="0.3">
      <c r="A12" s="7" t="s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1.2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" customHeight="1" x14ac:dyDescent="0.3">
      <c r="A14" s="2" t="s">
        <v>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8">
        <v>1</v>
      </c>
    </row>
    <row r="15" spans="1:15" ht="18.75" customHeight="1" x14ac:dyDescent="0.25">
      <c r="A15" s="9" t="s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ht="21.75" customHeight="1" x14ac:dyDescent="0.25">
      <c r="A16" s="12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</row>
    <row r="17" spans="1:15" ht="15.75" customHeight="1" x14ac:dyDescent="0.3">
      <c r="A17" s="15" t="s">
        <v>9</v>
      </c>
      <c r="B17" s="16" t="s">
        <v>10</v>
      </c>
      <c r="C17" s="16" t="s">
        <v>11</v>
      </c>
      <c r="D17" s="16" t="s">
        <v>12</v>
      </c>
      <c r="E17" s="16" t="s">
        <v>13</v>
      </c>
      <c r="F17" s="16" t="s">
        <v>14</v>
      </c>
      <c r="G17" s="16" t="s">
        <v>15</v>
      </c>
      <c r="H17" s="16" t="s">
        <v>16</v>
      </c>
      <c r="I17" s="16" t="s">
        <v>17</v>
      </c>
      <c r="J17" s="16" t="s">
        <v>18</v>
      </c>
      <c r="K17" s="16" t="s">
        <v>19</v>
      </c>
      <c r="L17" s="16" t="s">
        <v>20</v>
      </c>
      <c r="M17" s="16" t="s">
        <v>21</v>
      </c>
      <c r="N17" s="17" t="s">
        <v>22</v>
      </c>
      <c r="O17" s="18" t="s">
        <v>23</v>
      </c>
    </row>
    <row r="18" spans="1:15" ht="18" customHeigh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 t="s">
        <v>24</v>
      </c>
      <c r="O18" s="18" t="s">
        <v>25</v>
      </c>
    </row>
    <row r="19" spans="1:15" ht="17.25" customHeigh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 t="s">
        <v>26</v>
      </c>
      <c r="O19" s="22" t="s">
        <v>27</v>
      </c>
    </row>
    <row r="20" spans="1:15" ht="15.6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 t="s">
        <v>28</v>
      </c>
      <c r="O20" s="26" t="s">
        <v>29</v>
      </c>
    </row>
    <row r="21" spans="1:15" ht="27.9" customHeight="1" x14ac:dyDescent="0.3">
      <c r="A21" s="27" t="s">
        <v>30</v>
      </c>
      <c r="B21" s="28">
        <f>B22+B25+B28</f>
        <v>18342764.899999999</v>
      </c>
      <c r="C21" s="28">
        <f t="shared" ref="C21:L21" si="0">C22+C25+C28</f>
        <v>18550648.57</v>
      </c>
      <c r="D21" s="28">
        <f t="shared" si="0"/>
        <v>22617463</v>
      </c>
      <c r="E21" s="28">
        <f t="shared" si="0"/>
        <v>18667802.109999999</v>
      </c>
      <c r="F21" s="28">
        <f t="shared" si="0"/>
        <v>20568557.489999998</v>
      </c>
      <c r="G21" s="28">
        <f t="shared" si="0"/>
        <v>23446179.189999998</v>
      </c>
      <c r="H21" s="28">
        <f t="shared" si="0"/>
        <v>22968314.23</v>
      </c>
      <c r="I21" s="28">
        <f t="shared" si="0"/>
        <v>39650482</v>
      </c>
      <c r="J21" s="28">
        <f t="shared" si="0"/>
        <v>21939242.279999997</v>
      </c>
      <c r="K21" s="28">
        <f t="shared" si="0"/>
        <v>20509179.07</v>
      </c>
      <c r="L21" s="28">
        <f t="shared" si="0"/>
        <v>20011661.02</v>
      </c>
      <c r="M21" s="28">
        <f>M22+M25+M28</f>
        <v>30168790.959999997</v>
      </c>
      <c r="N21" s="28">
        <f t="shared" ref="N21:N34" si="1">SUM(B21:M21)</f>
        <v>277441084.81999999</v>
      </c>
      <c r="O21" s="29">
        <f>O22+O25+O28+O29</f>
        <v>5070637.29</v>
      </c>
    </row>
    <row r="22" spans="1:15" ht="27.9" customHeight="1" x14ac:dyDescent="0.3">
      <c r="A22" s="30" t="s">
        <v>31</v>
      </c>
      <c r="B22" s="31">
        <f t="shared" ref="B22:M22" si="2">SUM(B23:B24)</f>
        <v>14227753.07</v>
      </c>
      <c r="C22" s="31">
        <f t="shared" si="2"/>
        <v>14463232.399999999</v>
      </c>
      <c r="D22" s="31">
        <f t="shared" si="2"/>
        <v>17825161.120000001</v>
      </c>
      <c r="E22" s="31">
        <f t="shared" si="2"/>
        <v>14608072.739999998</v>
      </c>
      <c r="F22" s="31">
        <f t="shared" si="2"/>
        <v>16460967.02</v>
      </c>
      <c r="G22" s="31">
        <f t="shared" si="2"/>
        <v>19186810.43</v>
      </c>
      <c r="H22" s="31">
        <f t="shared" si="2"/>
        <v>19323671.07</v>
      </c>
      <c r="I22" s="31">
        <f t="shared" si="2"/>
        <v>31985074.150000002</v>
      </c>
      <c r="J22" s="31">
        <f t="shared" si="2"/>
        <v>17849762.389999997</v>
      </c>
      <c r="K22" s="31">
        <f t="shared" si="2"/>
        <v>16334421.280000001</v>
      </c>
      <c r="L22" s="31">
        <f t="shared" si="2"/>
        <v>15920318.07</v>
      </c>
      <c r="M22" s="31">
        <f t="shared" si="2"/>
        <v>26048077.899999999</v>
      </c>
      <c r="N22" s="31">
        <f t="shared" si="1"/>
        <v>224233321.63999999</v>
      </c>
      <c r="O22" s="32">
        <f>O23+O24</f>
        <v>2545514</v>
      </c>
    </row>
    <row r="23" spans="1:15" ht="27.9" customHeight="1" x14ac:dyDescent="0.3">
      <c r="A23" s="33" t="s">
        <v>32</v>
      </c>
      <c r="B23" s="34">
        <v>13930664.74</v>
      </c>
      <c r="C23" s="34">
        <v>14169650.859999999</v>
      </c>
      <c r="D23" s="34">
        <v>17522459.5</v>
      </c>
      <c r="E23" s="34">
        <v>14309618.369999999</v>
      </c>
      <c r="F23" s="34">
        <v>16163912.76</v>
      </c>
      <c r="G23" s="34">
        <v>15887865.1</v>
      </c>
      <c r="H23" s="34">
        <v>17591945.289999999</v>
      </c>
      <c r="I23" s="34">
        <v>27131557.120000001</v>
      </c>
      <c r="J23" s="34">
        <v>17802204.649999999</v>
      </c>
      <c r="K23" s="34">
        <v>14583402.810000001</v>
      </c>
      <c r="L23" s="34">
        <v>14196719.01</v>
      </c>
      <c r="M23" s="34">
        <v>24310849.449999999</v>
      </c>
      <c r="N23" s="31">
        <f t="shared" si="1"/>
        <v>207600849.66</v>
      </c>
      <c r="O23" s="35">
        <v>2239834.88</v>
      </c>
    </row>
    <row r="24" spans="1:15" ht="27.9" customHeight="1" x14ac:dyDescent="0.3">
      <c r="A24" s="33" t="s">
        <v>33</v>
      </c>
      <c r="B24" s="34">
        <v>297088.33</v>
      </c>
      <c r="C24" s="34">
        <v>293581.53999999998</v>
      </c>
      <c r="D24" s="34">
        <v>302701.62</v>
      </c>
      <c r="E24" s="34">
        <v>298454.37</v>
      </c>
      <c r="F24" s="34">
        <v>297054.26</v>
      </c>
      <c r="G24" s="34">
        <v>3298945.33</v>
      </c>
      <c r="H24" s="34">
        <v>1731725.78</v>
      </c>
      <c r="I24" s="34">
        <v>4853517.03</v>
      </c>
      <c r="J24" s="34">
        <v>47557.74</v>
      </c>
      <c r="K24" s="34">
        <v>1751018.47</v>
      </c>
      <c r="L24" s="34">
        <v>1723599.06</v>
      </c>
      <c r="M24" s="34">
        <v>1737228.45</v>
      </c>
      <c r="N24" s="31">
        <f t="shared" si="1"/>
        <v>16632471.980000002</v>
      </c>
      <c r="O24" s="35">
        <f>305679.12</f>
        <v>305679.12</v>
      </c>
    </row>
    <row r="25" spans="1:15" ht="27.9" customHeight="1" x14ac:dyDescent="0.3">
      <c r="A25" s="30" t="s">
        <v>34</v>
      </c>
      <c r="B25" s="31">
        <f>SUM(B26:B27)</f>
        <v>4115011.83</v>
      </c>
      <c r="C25" s="31">
        <f>SUM(C26:C27)</f>
        <v>4087416.17</v>
      </c>
      <c r="D25" s="31">
        <f>SUM(D26:D27)</f>
        <v>4792301.88</v>
      </c>
      <c r="E25" s="31">
        <f t="shared" ref="E25:M25" si="3">SUM(E26:E27)</f>
        <v>4059729.37</v>
      </c>
      <c r="F25" s="31">
        <f t="shared" si="3"/>
        <v>4107590.4699999997</v>
      </c>
      <c r="G25" s="31">
        <f t="shared" si="3"/>
        <v>4259368.76</v>
      </c>
      <c r="H25" s="31">
        <f t="shared" si="3"/>
        <v>3644643.16</v>
      </c>
      <c r="I25" s="31">
        <f t="shared" si="3"/>
        <v>7665407.8499999996</v>
      </c>
      <c r="J25" s="31">
        <f t="shared" si="3"/>
        <v>4089479.8899999997</v>
      </c>
      <c r="K25" s="31">
        <f t="shared" si="3"/>
        <v>4174757.79</v>
      </c>
      <c r="L25" s="31">
        <f t="shared" si="3"/>
        <v>4091342.95</v>
      </c>
      <c r="M25" s="31">
        <f t="shared" si="3"/>
        <v>4120713.0599999996</v>
      </c>
      <c r="N25" s="31">
        <f t="shared" si="1"/>
        <v>53207763.18</v>
      </c>
      <c r="O25" s="32">
        <f>SUM(O26:O27)</f>
        <v>2525123.29</v>
      </c>
    </row>
    <row r="26" spans="1:15" ht="27.9" customHeight="1" x14ac:dyDescent="0.3">
      <c r="A26" s="33" t="s">
        <v>35</v>
      </c>
      <c r="B26" s="34">
        <v>3188559.67</v>
      </c>
      <c r="C26" s="34">
        <v>3141708.14</v>
      </c>
      <c r="D26" s="34">
        <v>3755188.81</v>
      </c>
      <c r="E26" s="34">
        <v>3133624.35</v>
      </c>
      <c r="F26" s="34">
        <v>3177263.07</v>
      </c>
      <c r="G26" s="34">
        <v>3305293.61</v>
      </c>
      <c r="H26" s="34">
        <v>2703642.44</v>
      </c>
      <c r="I26" s="34">
        <v>5917286.9699999997</v>
      </c>
      <c r="J26" s="34">
        <v>3152619.17</v>
      </c>
      <c r="K26" s="34">
        <v>3200516.24</v>
      </c>
      <c r="L26" s="34">
        <v>3137607.21</v>
      </c>
      <c r="M26" s="34">
        <v>3145896.03</v>
      </c>
      <c r="N26" s="31">
        <f t="shared" si="1"/>
        <v>40959205.710000008</v>
      </c>
      <c r="O26" s="35">
        <v>2366617.4300000002</v>
      </c>
    </row>
    <row r="27" spans="1:15" ht="27.9" customHeight="1" x14ac:dyDescent="0.3">
      <c r="A27" s="33" t="s">
        <v>36</v>
      </c>
      <c r="B27" s="34">
        <v>926452.16</v>
      </c>
      <c r="C27" s="34">
        <v>945708.03</v>
      </c>
      <c r="D27" s="34">
        <v>1037113.07</v>
      </c>
      <c r="E27" s="34">
        <v>926105.02</v>
      </c>
      <c r="F27" s="34">
        <v>930327.4</v>
      </c>
      <c r="G27" s="34">
        <v>954075.15</v>
      </c>
      <c r="H27" s="34">
        <v>941000.72</v>
      </c>
      <c r="I27" s="34">
        <v>1748120.88</v>
      </c>
      <c r="J27" s="34">
        <v>936860.72</v>
      </c>
      <c r="K27" s="34">
        <v>974241.55</v>
      </c>
      <c r="L27" s="34">
        <v>953735.74</v>
      </c>
      <c r="M27" s="34">
        <v>974817.03</v>
      </c>
      <c r="N27" s="31">
        <f t="shared" si="1"/>
        <v>12248557.470000001</v>
      </c>
      <c r="O27" s="35">
        <v>158505.85999999999</v>
      </c>
    </row>
    <row r="28" spans="1:15" ht="47.25" customHeight="1" x14ac:dyDescent="0.3">
      <c r="A28" s="36" t="s">
        <v>37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f t="shared" si="1"/>
        <v>0</v>
      </c>
      <c r="O28" s="37">
        <v>0</v>
      </c>
    </row>
    <row r="29" spans="1:15" ht="15.6" x14ac:dyDescent="0.3">
      <c r="A29" s="38" t="s">
        <v>38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f t="shared" si="1"/>
        <v>0</v>
      </c>
      <c r="O29" s="37">
        <v>0</v>
      </c>
    </row>
    <row r="30" spans="1:15" ht="27.9" customHeight="1" x14ac:dyDescent="0.3">
      <c r="A30" s="39" t="s">
        <v>39</v>
      </c>
      <c r="B30" s="31">
        <f>SUM(B31:B34)</f>
        <v>1899186.55</v>
      </c>
      <c r="C30" s="31">
        <f>SUM(C31:C34)</f>
        <v>1770887.33</v>
      </c>
      <c r="D30" s="31">
        <f>SUM(D31:D34)</f>
        <v>1809850.45</v>
      </c>
      <c r="E30" s="31">
        <f>SUM(E31:E34)</f>
        <v>1903995.18</v>
      </c>
      <c r="F30" s="31">
        <f t="shared" ref="F30:M30" si="4">F31+F32+F33+F34</f>
        <v>4122357.68</v>
      </c>
      <c r="G30" s="31">
        <f t="shared" si="4"/>
        <v>6846001.5299999993</v>
      </c>
      <c r="H30" s="31">
        <f t="shared" si="4"/>
        <v>7245643.96</v>
      </c>
      <c r="I30" s="31">
        <f t="shared" si="4"/>
        <v>11165705.540000001</v>
      </c>
      <c r="J30" s="31">
        <f t="shared" si="4"/>
        <v>4526753.74</v>
      </c>
      <c r="K30" s="31">
        <f t="shared" si="4"/>
        <v>3615278.64</v>
      </c>
      <c r="L30" s="31">
        <f t="shared" si="4"/>
        <v>4659495.33</v>
      </c>
      <c r="M30" s="31">
        <f t="shared" si="4"/>
        <v>13442664.610000001</v>
      </c>
      <c r="N30" s="31">
        <f t="shared" si="1"/>
        <v>63007820.539999999</v>
      </c>
      <c r="O30" s="32">
        <f>O31+O32+O33+O34</f>
        <v>4899013.03</v>
      </c>
    </row>
    <row r="31" spans="1:15" ht="27.9" customHeight="1" x14ac:dyDescent="0.3">
      <c r="A31" s="40" t="s">
        <v>40</v>
      </c>
      <c r="B31" s="34">
        <v>64015.41</v>
      </c>
      <c r="C31" s="34">
        <v>22625.1</v>
      </c>
      <c r="D31" s="34">
        <v>22625.1</v>
      </c>
      <c r="E31" s="34">
        <v>23598.42</v>
      </c>
      <c r="F31" s="34">
        <v>82297.56</v>
      </c>
      <c r="G31" s="34">
        <v>371431.52</v>
      </c>
      <c r="H31" s="34">
        <v>473131.98</v>
      </c>
      <c r="I31" s="34">
        <v>317347.5</v>
      </c>
      <c r="J31" s="34">
        <v>0</v>
      </c>
      <c r="K31" s="34">
        <v>66552.91</v>
      </c>
      <c r="L31" s="34">
        <v>0</v>
      </c>
      <c r="M31" s="34">
        <v>0</v>
      </c>
      <c r="N31" s="31">
        <f t="shared" si="1"/>
        <v>1443625.5</v>
      </c>
      <c r="O31" s="41">
        <v>818390.89</v>
      </c>
    </row>
    <row r="32" spans="1:15" ht="27.9" customHeight="1" x14ac:dyDescent="0.3">
      <c r="A32" s="40" t="s">
        <v>41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1">
        <f t="shared" si="1"/>
        <v>0</v>
      </c>
      <c r="O32" s="41">
        <v>0</v>
      </c>
    </row>
    <row r="33" spans="1:17" ht="27.9" customHeight="1" x14ac:dyDescent="0.3">
      <c r="A33" s="40" t="s">
        <v>42</v>
      </c>
      <c r="B33" s="34">
        <v>117375.19</v>
      </c>
      <c r="C33" s="34">
        <v>30663.71</v>
      </c>
      <c r="D33" s="34">
        <v>64940.14</v>
      </c>
      <c r="E33" s="34">
        <v>137787.75</v>
      </c>
      <c r="F33" s="34">
        <v>1889128.56</v>
      </c>
      <c r="G33" s="34">
        <v>1232376.1200000001</v>
      </c>
      <c r="H33" s="34">
        <v>3022010.83</v>
      </c>
      <c r="I33" s="34">
        <v>2236828.9700000002</v>
      </c>
      <c r="J33" s="34">
        <v>2788893.41</v>
      </c>
      <c r="K33" s="34">
        <v>373640.09</v>
      </c>
      <c r="L33" s="34">
        <v>32457.23</v>
      </c>
      <c r="M33" s="34">
        <v>10277798.210000001</v>
      </c>
      <c r="N33" s="31">
        <f t="shared" si="1"/>
        <v>22203900.210000001</v>
      </c>
      <c r="O33" s="41">
        <v>1252125.27</v>
      </c>
    </row>
    <row r="34" spans="1:17" ht="27.9" customHeight="1" x14ac:dyDescent="0.3">
      <c r="A34" s="40" t="s">
        <v>43</v>
      </c>
      <c r="B34" s="34">
        <v>1717795.95</v>
      </c>
      <c r="C34" s="34">
        <v>1717598.52</v>
      </c>
      <c r="D34" s="34">
        <v>1722285.21</v>
      </c>
      <c r="E34" s="34">
        <v>1742609.01</v>
      </c>
      <c r="F34" s="34">
        <v>2150931.56</v>
      </c>
      <c r="G34" s="34">
        <v>5242193.8899999997</v>
      </c>
      <c r="H34" s="34">
        <v>3750501.15</v>
      </c>
      <c r="I34" s="34">
        <v>8611529.0700000003</v>
      </c>
      <c r="J34" s="34">
        <v>1737860.33</v>
      </c>
      <c r="K34" s="34">
        <v>3175085.64</v>
      </c>
      <c r="L34" s="34">
        <v>4627038.0999999996</v>
      </c>
      <c r="M34" s="34">
        <v>3164866.4</v>
      </c>
      <c r="N34" s="31">
        <f t="shared" si="1"/>
        <v>39360294.829999998</v>
      </c>
      <c r="O34" s="41">
        <v>2828496.87</v>
      </c>
    </row>
    <row r="35" spans="1:17" ht="27.9" customHeight="1" x14ac:dyDescent="0.3">
      <c r="A35" s="42" t="s">
        <v>44</v>
      </c>
      <c r="B35" s="43">
        <f t="shared" ref="B35:M35" si="5">B21-B30</f>
        <v>16443578.349999998</v>
      </c>
      <c r="C35" s="43">
        <f t="shared" si="5"/>
        <v>16779761.240000002</v>
      </c>
      <c r="D35" s="43">
        <f t="shared" si="5"/>
        <v>20807612.550000001</v>
      </c>
      <c r="E35" s="43">
        <f t="shared" si="5"/>
        <v>16763806.93</v>
      </c>
      <c r="F35" s="43">
        <f t="shared" si="5"/>
        <v>16446199.809999999</v>
      </c>
      <c r="G35" s="43">
        <f t="shared" si="5"/>
        <v>16600177.659999998</v>
      </c>
      <c r="H35" s="43">
        <f t="shared" si="5"/>
        <v>15722670.27</v>
      </c>
      <c r="I35" s="43">
        <f t="shared" si="5"/>
        <v>28484776.460000001</v>
      </c>
      <c r="J35" s="43">
        <f t="shared" si="5"/>
        <v>17412488.539999999</v>
      </c>
      <c r="K35" s="43">
        <f t="shared" si="5"/>
        <v>16893900.43</v>
      </c>
      <c r="L35" s="43">
        <f t="shared" si="5"/>
        <v>15352165.689999999</v>
      </c>
      <c r="M35" s="43">
        <f t="shared" si="5"/>
        <v>16726126.349999996</v>
      </c>
      <c r="N35" s="43">
        <f>(N21-N30)</f>
        <v>214433264.28</v>
      </c>
      <c r="O35" s="44">
        <f>O21-O30</f>
        <v>171624.25999999978</v>
      </c>
    </row>
    <row r="36" spans="1:17" ht="27.9" customHeight="1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17" ht="27.9" customHeight="1" x14ac:dyDescent="0.3">
      <c r="A37" s="47" t="s">
        <v>45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50" t="s">
        <v>46</v>
      </c>
      <c r="O37" s="51" t="s">
        <v>47</v>
      </c>
    </row>
    <row r="38" spans="1:17" ht="27.9" customHeight="1" x14ac:dyDescent="0.3">
      <c r="A38" s="52" t="s">
        <v>48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4"/>
      <c r="N38" s="55">
        <v>6037152567.3900003</v>
      </c>
      <c r="O38" s="56" t="s">
        <v>49</v>
      </c>
    </row>
    <row r="39" spans="1:17" ht="27.9" customHeight="1" x14ac:dyDescent="0.3">
      <c r="A39" s="57" t="s">
        <v>50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  <c r="N39" s="60">
        <v>0</v>
      </c>
      <c r="O39" s="56" t="s">
        <v>49</v>
      </c>
    </row>
    <row r="40" spans="1:17" ht="27.9" customHeight="1" x14ac:dyDescent="0.3">
      <c r="A40" s="57" t="s">
        <v>51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9"/>
      <c r="N40" s="60">
        <v>0</v>
      </c>
      <c r="O40" s="61"/>
      <c r="P40" s="62"/>
      <c r="Q40" s="62"/>
    </row>
    <row r="41" spans="1:17" ht="27.9" customHeight="1" x14ac:dyDescent="0.3">
      <c r="A41" s="63" t="s">
        <v>52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5"/>
      <c r="N41" s="66">
        <f>N38-N39-N40</f>
        <v>6037152567.3900003</v>
      </c>
      <c r="O41" s="56" t="s">
        <v>49</v>
      </c>
      <c r="P41" s="67"/>
    </row>
    <row r="42" spans="1:17" ht="27.9" customHeight="1" x14ac:dyDescent="0.3">
      <c r="A42" s="47" t="s">
        <v>53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  <c r="N42" s="43">
        <f>ROUND(N35+O35,2)</f>
        <v>214604888.53999999</v>
      </c>
      <c r="O42" s="68">
        <f>N42/N41</f>
        <v>3.5547368754468733E-2</v>
      </c>
    </row>
    <row r="43" spans="1:17" ht="27.9" customHeight="1" x14ac:dyDescent="0.3">
      <c r="A43" s="52" t="s">
        <v>54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69">
        <f>N41*O43</f>
        <v>362229154.04339999</v>
      </c>
      <c r="O43" s="70">
        <v>0.06</v>
      </c>
    </row>
    <row r="44" spans="1:17" ht="27.9" customHeight="1" x14ac:dyDescent="0.3">
      <c r="A44" s="71" t="s">
        <v>55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4">
        <f>0.95*N43</f>
        <v>344117696.34122998</v>
      </c>
      <c r="O44" s="70">
        <f>O43*95%</f>
        <v>5.6999999999999995E-2</v>
      </c>
    </row>
    <row r="45" spans="1:17" ht="27.9" customHeight="1" x14ac:dyDescent="0.3">
      <c r="A45" s="71" t="s">
        <v>56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4">
        <f>0.9*N43</f>
        <v>326006238.63906002</v>
      </c>
      <c r="O45" s="70">
        <f>O43*90%</f>
        <v>5.3999999999999999E-2</v>
      </c>
    </row>
    <row r="46" spans="1:17" ht="17.25" customHeight="1" x14ac:dyDescent="0.3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/>
      <c r="O46" s="76"/>
    </row>
    <row r="47" spans="1:17" s="79" customFormat="1" ht="34.5" customHeight="1" x14ac:dyDescent="0.3">
      <c r="A47" s="77" t="s">
        <v>57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</row>
    <row r="48" spans="1:17" ht="11.25" customHeight="1" x14ac:dyDescent="0.3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</row>
    <row r="49" spans="1:15" ht="18" x14ac:dyDescent="0.3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2"/>
      <c r="O49" s="81"/>
    </row>
    <row r="50" spans="1:15" ht="18" x14ac:dyDescent="0.3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3"/>
      <c r="O50" s="84"/>
    </row>
    <row r="56" spans="1:15" ht="31.2" customHeight="1" x14ac:dyDescent="0.3"/>
    <row r="58" spans="1:15" ht="28.2" x14ac:dyDescent="0.5">
      <c r="A58" s="86" t="s">
        <v>58</v>
      </c>
      <c r="B58" s="87"/>
      <c r="C58" s="88" t="s">
        <v>59</v>
      </c>
      <c r="D58" s="88"/>
      <c r="E58" s="88"/>
      <c r="F58" s="89"/>
      <c r="G58" s="90"/>
      <c r="H58" s="91" t="s">
        <v>60</v>
      </c>
      <c r="I58" s="91"/>
      <c r="J58" s="91"/>
      <c r="K58" s="90"/>
      <c r="M58" s="91" t="s">
        <v>61</v>
      </c>
      <c r="N58" s="91"/>
      <c r="O58" s="91"/>
    </row>
    <row r="59" spans="1:15" ht="28.2" x14ac:dyDescent="0.5">
      <c r="A59" s="86" t="s">
        <v>62</v>
      </c>
      <c r="B59" s="90"/>
      <c r="C59" s="92" t="s">
        <v>63</v>
      </c>
      <c r="D59" s="92"/>
      <c r="E59" s="92"/>
      <c r="F59" s="89"/>
      <c r="G59" s="91" t="s">
        <v>64</v>
      </c>
      <c r="H59" s="91"/>
      <c r="I59" s="91"/>
      <c r="J59" s="91"/>
      <c r="K59" s="91"/>
      <c r="M59" s="93" t="s">
        <v>65</v>
      </c>
      <c r="N59" s="93"/>
      <c r="O59" s="93"/>
    </row>
    <row r="60" spans="1:15" ht="27.6" x14ac:dyDescent="0.45">
      <c r="A60" s="89"/>
      <c r="B60" s="89"/>
      <c r="C60" s="89"/>
      <c r="D60" s="89"/>
      <c r="E60" s="89"/>
      <c r="F60" s="89"/>
      <c r="G60" s="89"/>
      <c r="H60" s="89"/>
      <c r="I60" s="89"/>
    </row>
  </sheetData>
  <mergeCells count="39">
    <mergeCell ref="C59:E59"/>
    <mergeCell ref="G59:K59"/>
    <mergeCell ref="M59:O59"/>
    <mergeCell ref="A43:M43"/>
    <mergeCell ref="A44:M44"/>
    <mergeCell ref="A45:M45"/>
    <mergeCell ref="A47:N47"/>
    <mergeCell ref="A48:O48"/>
    <mergeCell ref="C58:E58"/>
    <mergeCell ref="H58:J58"/>
    <mergeCell ref="M58:O58"/>
    <mergeCell ref="A38:M38"/>
    <mergeCell ref="A39:M39"/>
    <mergeCell ref="A40:M40"/>
    <mergeCell ref="P40:Q40"/>
    <mergeCell ref="A41:M41"/>
    <mergeCell ref="A42:M42"/>
    <mergeCell ref="I17:I20"/>
    <mergeCell ref="J17:J20"/>
    <mergeCell ref="K17:K20"/>
    <mergeCell ref="L17:L20"/>
    <mergeCell ref="M17:M20"/>
    <mergeCell ref="A37:M37"/>
    <mergeCell ref="A15:O15"/>
    <mergeCell ref="A16:O16"/>
    <mergeCell ref="A17:A20"/>
    <mergeCell ref="B17:B20"/>
    <mergeCell ref="C17:C20"/>
    <mergeCell ref="D17:D20"/>
    <mergeCell ref="E17:E20"/>
    <mergeCell ref="F17:F20"/>
    <mergeCell ref="G17:G20"/>
    <mergeCell ref="H17:H20"/>
    <mergeCell ref="A5:O5"/>
    <mergeCell ref="A6:O6"/>
    <mergeCell ref="A9:O9"/>
    <mergeCell ref="A10:O10"/>
    <mergeCell ref="A11:O11"/>
    <mergeCell ref="A12:O12"/>
  </mergeCells>
  <printOptions horizontalCentered="1"/>
  <pageMargins left="0" right="0" top="0" bottom="0" header="0" footer="0"/>
  <pageSetup paperSize="9" scale="37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6</xdr:col>
                <xdr:colOff>205740</xdr:colOff>
                <xdr:row>0</xdr:row>
                <xdr:rowOff>0</xdr:rowOff>
              </from>
              <to>
                <xdr:col>7</xdr:col>
                <xdr:colOff>175260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Anexo_1_Dem_Desp_Pessoal </vt:lpstr>
      <vt:lpstr>'Anexo_1_Dem_Desp_Pessoal 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Stefanny Monteiro Mugraby</dc:creator>
  <cp:lastModifiedBy>Stefanny Monteiro Mugraby</cp:lastModifiedBy>
  <dcterms:created xsi:type="dcterms:W3CDTF">2021-05-27T14:39:37Z</dcterms:created>
  <dcterms:modified xsi:type="dcterms:W3CDTF">2021-05-27T14:40:20Z</dcterms:modified>
</cp:coreProperties>
</file>