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9.0.223\dad\DAD 2013\GECON\7. COTAÇÃO\2021\KÉOPS\COTAÇÕES EM ANDAMENTOS\PROC.0006647-12.2020.8.01.0000 - COMPUTADORES  - IMPRESSORAS E SCANNER\"/>
    </mc:Choice>
  </mc:AlternateContent>
  <bookViews>
    <workbookView xWindow="0" yWindow="0" windowWidth="21600" windowHeight="9135" activeTab="2"/>
  </bookViews>
  <sheets>
    <sheet name="DRVAC - 2021" sheetId="5" r:id="rId1"/>
    <sheet name="DRVJU - 2021" sheetId="6" r:id="rId2"/>
    <sheet name="CERTIFICADO DIGITAL A3" sheetId="7" r:id="rId3"/>
    <sheet name="Plan2" sheetId="2" r:id="rId4"/>
    <sheet name="Plan3" sheetId="3" r:id="rId5"/>
  </sheets>
  <definedNames>
    <definedName name="_xlnm.Print_Area" localSheetId="2">'CERTIFICADO DIGITAL A3'!$A$1:$Q$42</definedName>
    <definedName name="_xlnm.Print_Area" localSheetId="0">'DRVAC - 2021'!$A$1:$S$241</definedName>
    <definedName name="_xlnm.Print_Area" localSheetId="1">'DRVJU - 2021'!$A$1:$Q$177</definedName>
    <definedName name="_xlnm.Print_Titles" localSheetId="2">'CERTIFICADO DIGITAL A3'!$1:$13</definedName>
    <definedName name="_xlnm.Print_Titles" localSheetId="0">'DRVAC - 2021'!$1:$12</definedName>
    <definedName name="_xlnm.Print_Titles" localSheetId="1">'DRVJU - 2021'!$1:$12</definedName>
  </definedNames>
  <calcPr calcId="152511"/>
</workbook>
</file>

<file path=xl/calcChain.xml><?xml version="1.0" encoding="utf-8"?>
<calcChain xmlns="http://schemas.openxmlformats.org/spreadsheetml/2006/main">
  <c r="J17" i="7" l="1"/>
  <c r="Q25" i="7"/>
  <c r="Q21" i="7"/>
  <c r="Q33" i="7"/>
  <c r="O33" i="7"/>
  <c r="M33" i="7"/>
  <c r="N33" i="7" s="1"/>
  <c r="L33" i="7"/>
  <c r="J33" i="7"/>
  <c r="H33" i="7"/>
  <c r="F33" i="7"/>
  <c r="Q29" i="7"/>
  <c r="O29" i="7"/>
  <c r="M29" i="7"/>
  <c r="N29" i="7" s="1"/>
  <c r="L29" i="7"/>
  <c r="J29" i="7"/>
  <c r="H29" i="7"/>
  <c r="F29" i="7"/>
  <c r="H25" i="7"/>
  <c r="P29" i="7" l="1"/>
  <c r="P33" i="7"/>
  <c r="O25" i="7"/>
  <c r="M25" i="7"/>
  <c r="O21" i="7"/>
  <c r="M21" i="7"/>
  <c r="Q17" i="7"/>
  <c r="O17" i="7"/>
  <c r="M17" i="7"/>
  <c r="N25" i="7" l="1"/>
  <c r="N17" i="7"/>
  <c r="L21" i="7"/>
  <c r="L17" i="7"/>
  <c r="L25" i="7"/>
  <c r="J25" i="7"/>
  <c r="F25" i="7"/>
  <c r="J21" i="7"/>
  <c r="H21" i="7"/>
  <c r="F21" i="7"/>
  <c r="H17" i="7"/>
  <c r="F17" i="7"/>
  <c r="G34" i="7" l="1"/>
  <c r="I34" i="7"/>
  <c r="P21" i="7"/>
  <c r="E34" i="7"/>
  <c r="K34" i="7"/>
  <c r="P25" i="7"/>
  <c r="N21" i="7"/>
  <c r="P17" i="7"/>
  <c r="N34" i="7"/>
  <c r="M78" i="6"/>
  <c r="L128" i="6"/>
  <c r="J128" i="6"/>
  <c r="F128" i="6"/>
  <c r="L124" i="6"/>
  <c r="H88" i="6"/>
  <c r="S231" i="5" l="1"/>
  <c r="S229" i="5"/>
  <c r="S230" i="5"/>
  <c r="S228" i="5"/>
  <c r="S227" i="5"/>
  <c r="S226" i="5"/>
  <c r="S225" i="5"/>
  <c r="S224" i="5"/>
  <c r="S218" i="5"/>
  <c r="S216" i="5"/>
  <c r="S214" i="5"/>
  <c r="S213" i="5"/>
  <c r="S212" i="5"/>
  <c r="S211" i="5"/>
  <c r="S205" i="5"/>
  <c r="S204" i="5"/>
  <c r="S203" i="5"/>
  <c r="S202" i="5"/>
  <c r="S201" i="5"/>
  <c r="S200" i="5"/>
  <c r="S198" i="5"/>
  <c r="S199" i="5"/>
  <c r="S192" i="5"/>
  <c r="S188" i="5"/>
  <c r="S187" i="5"/>
  <c r="S186" i="5"/>
  <c r="S185" i="5"/>
  <c r="S184" i="5"/>
  <c r="S183" i="5"/>
  <c r="S182" i="5"/>
  <c r="S176" i="5"/>
  <c r="S175" i="5"/>
  <c r="S174" i="5"/>
  <c r="S170" i="5"/>
  <c r="S169" i="5"/>
  <c r="S168" i="5"/>
  <c r="S167" i="5"/>
  <c r="S166" i="5"/>
  <c r="S160" i="5"/>
  <c r="S159" i="5"/>
  <c r="S158" i="5"/>
  <c r="S155" i="5"/>
  <c r="S156" i="5"/>
  <c r="S157" i="5"/>
  <c r="S154" i="5"/>
  <c r="S153" i="5"/>
  <c r="S147" i="5"/>
  <c r="S143" i="5"/>
  <c r="S142" i="5"/>
  <c r="S141" i="5"/>
  <c r="S140" i="5"/>
  <c r="S139" i="5"/>
  <c r="S138" i="5"/>
  <c r="S137" i="5"/>
  <c r="S131" i="5"/>
  <c r="S129" i="5"/>
  <c r="S125" i="5"/>
  <c r="S124" i="5"/>
  <c r="S123" i="5"/>
  <c r="S122" i="5"/>
  <c r="S121" i="5"/>
  <c r="S113" i="5"/>
  <c r="S114" i="5"/>
  <c r="S115" i="5"/>
  <c r="S112" i="5"/>
  <c r="S111" i="5"/>
  <c r="S110" i="5"/>
  <c r="S106" i="5"/>
  <c r="S102" i="5"/>
  <c r="S96" i="5"/>
  <c r="S92" i="5"/>
  <c r="S91" i="5"/>
  <c r="S90" i="5"/>
  <c r="S89" i="5"/>
  <c r="S85" i="5"/>
  <c r="S81" i="5"/>
  <c r="S77" i="5"/>
  <c r="S71" i="5"/>
  <c r="S67" i="5"/>
  <c r="S66" i="5"/>
  <c r="S65" i="5"/>
  <c r="S64" i="5"/>
  <c r="S63" i="5"/>
  <c r="S59" i="5"/>
  <c r="S58" i="5"/>
  <c r="S52" i="5"/>
  <c r="S48" i="5"/>
  <c r="S47" i="5"/>
  <c r="S43" i="5"/>
  <c r="S40" i="5"/>
  <c r="S41" i="5"/>
  <c r="S42" i="5"/>
  <c r="S39" i="5"/>
  <c r="S29" i="5"/>
  <c r="S28" i="5"/>
  <c r="S24" i="5"/>
  <c r="S19" i="5"/>
  <c r="S20" i="5"/>
  <c r="S17" i="5"/>
  <c r="S18" i="5"/>
  <c r="S215" i="5"/>
  <c r="S217" i="5"/>
  <c r="H226" i="5"/>
  <c r="H227" i="5"/>
  <c r="N226" i="5"/>
  <c r="N227" i="5"/>
  <c r="Q224" i="5"/>
  <c r="O225" i="5"/>
  <c r="O226" i="5"/>
  <c r="O227" i="5"/>
  <c r="O228" i="5"/>
  <c r="O229" i="5"/>
  <c r="O230" i="5"/>
  <c r="O231" i="5"/>
  <c r="O224" i="5"/>
  <c r="P224" i="5" s="1"/>
  <c r="N224" i="5"/>
  <c r="M232" i="5" s="1"/>
  <c r="N213" i="5"/>
  <c r="M219" i="5" s="1"/>
  <c r="N214" i="5"/>
  <c r="Q211" i="5"/>
  <c r="O211" i="5"/>
  <c r="N211" i="5"/>
  <c r="N201" i="5"/>
  <c r="H201" i="5"/>
  <c r="H200" i="5"/>
  <c r="N200" i="5"/>
  <c r="Q198" i="5"/>
  <c r="O198" i="5"/>
  <c r="N198" i="5"/>
  <c r="M206" i="5" s="1"/>
  <c r="N185" i="5"/>
  <c r="M193" i="5" s="1"/>
  <c r="H184" i="5"/>
  <c r="N184" i="5"/>
  <c r="N182" i="5"/>
  <c r="N169" i="5"/>
  <c r="M177" i="5" s="1"/>
  <c r="H169" i="5"/>
  <c r="H168" i="5"/>
  <c r="H166" i="5"/>
  <c r="N168" i="5"/>
  <c r="O166" i="5"/>
  <c r="N166" i="5"/>
  <c r="O153" i="5"/>
  <c r="N153" i="5"/>
  <c r="M161" i="5" s="1"/>
  <c r="F147" i="5"/>
  <c r="H147" i="5"/>
  <c r="L147" i="5"/>
  <c r="O147" i="5"/>
  <c r="P147" i="5" s="1"/>
  <c r="Q147" i="5"/>
  <c r="N138" i="5"/>
  <c r="N139" i="5"/>
  <c r="N140" i="5"/>
  <c r="M148" i="5" s="1"/>
  <c r="N137" i="5"/>
  <c r="H131" i="5"/>
  <c r="Q129" i="5"/>
  <c r="O129" i="5"/>
  <c r="P129" i="5" s="1"/>
  <c r="H129" i="5"/>
  <c r="N123" i="5"/>
  <c r="N124" i="5"/>
  <c r="N125" i="5"/>
  <c r="M132" i="5" s="1"/>
  <c r="N121" i="5"/>
  <c r="H123" i="5"/>
  <c r="H124" i="5"/>
  <c r="S130" i="5"/>
  <c r="H121" i="5"/>
  <c r="Q121" i="5"/>
  <c r="O121" i="5"/>
  <c r="P121" i="5" s="1"/>
  <c r="Q111" i="5"/>
  <c r="O110" i="5"/>
  <c r="O111" i="5"/>
  <c r="P111" i="5" s="1"/>
  <c r="N111" i="5"/>
  <c r="M116" i="5" s="1"/>
  <c r="R147" i="5" l="1"/>
  <c r="N85" i="5"/>
  <c r="N89" i="5"/>
  <c r="M97" i="5" s="1"/>
  <c r="Q77" i="5"/>
  <c r="O77" i="5"/>
  <c r="N77" i="5"/>
  <c r="N64" i="5" l="1"/>
  <c r="L64" i="5"/>
  <c r="J64" i="5"/>
  <c r="H64" i="5"/>
  <c r="F64" i="5"/>
  <c r="Q59" i="5"/>
  <c r="Q63" i="5"/>
  <c r="Q64" i="5"/>
  <c r="Q65" i="5"/>
  <c r="Q66" i="5"/>
  <c r="Q67" i="5"/>
  <c r="Q71" i="5"/>
  <c r="O59" i="5"/>
  <c r="P59" i="5" s="1"/>
  <c r="O63" i="5"/>
  <c r="P63" i="5" s="1"/>
  <c r="O64" i="5"/>
  <c r="P64" i="5" s="1"/>
  <c r="O65" i="5"/>
  <c r="P65" i="5" s="1"/>
  <c r="O66" i="5"/>
  <c r="P66" i="5" s="1"/>
  <c r="O67" i="5"/>
  <c r="P67" i="5" s="1"/>
  <c r="O71" i="5"/>
  <c r="P71" i="5" s="1"/>
  <c r="N63" i="5"/>
  <c r="N71" i="5"/>
  <c r="Q58" i="5"/>
  <c r="O58" i="5"/>
  <c r="P58" i="5" s="1"/>
  <c r="N58" i="5"/>
  <c r="F52" i="5"/>
  <c r="L52" i="5"/>
  <c r="N52" i="5"/>
  <c r="O52" i="5"/>
  <c r="P52" i="5" s="1"/>
  <c r="Q52" i="5"/>
  <c r="N41" i="5"/>
  <c r="N42" i="5"/>
  <c r="N47" i="5"/>
  <c r="N39" i="5"/>
  <c r="Q39" i="5"/>
  <c r="O39" i="5"/>
  <c r="P39" i="5" s="1"/>
  <c r="O40" i="5"/>
  <c r="P40" i="5" s="1"/>
  <c r="O41" i="5"/>
  <c r="P41" i="5" s="1"/>
  <c r="O42" i="5"/>
  <c r="P42" i="5" s="1"/>
  <c r="O43" i="5"/>
  <c r="P43" i="5" s="1"/>
  <c r="O47" i="5"/>
  <c r="P47" i="5" s="1"/>
  <c r="O48" i="5"/>
  <c r="P48" i="5" s="1"/>
  <c r="Q40" i="5"/>
  <c r="Q41" i="5"/>
  <c r="Q42" i="5"/>
  <c r="Q43" i="5"/>
  <c r="Q47" i="5"/>
  <c r="Q48" i="5"/>
  <c r="N19" i="5"/>
  <c r="N20" i="5"/>
  <c r="N24" i="5"/>
  <c r="N28" i="5"/>
  <c r="N33" i="5"/>
  <c r="N17" i="5"/>
  <c r="Q18" i="5"/>
  <c r="Q19" i="5"/>
  <c r="Q20" i="5"/>
  <c r="Q24" i="5"/>
  <c r="Q28" i="5"/>
  <c r="Q29" i="5"/>
  <c r="Q33" i="5"/>
  <c r="O18" i="5"/>
  <c r="O19" i="5"/>
  <c r="O20" i="5"/>
  <c r="O24" i="5"/>
  <c r="O28" i="5"/>
  <c r="O29" i="5"/>
  <c r="O33" i="5"/>
  <c r="Q17" i="5"/>
  <c r="O17" i="5"/>
  <c r="P17" i="5" s="1"/>
  <c r="P72" i="5" l="1"/>
  <c r="P53" i="5"/>
  <c r="M72" i="5"/>
  <c r="R52" i="5"/>
  <c r="R63" i="5"/>
  <c r="M53" i="5"/>
  <c r="M34" i="5"/>
  <c r="R17" i="5"/>
  <c r="J52" i="6"/>
  <c r="Q167" i="6" l="1"/>
  <c r="O167" i="6"/>
  <c r="M167" i="6"/>
  <c r="N167" i="6" s="1"/>
  <c r="L167" i="6"/>
  <c r="J167" i="6"/>
  <c r="H167" i="6"/>
  <c r="Q166" i="6"/>
  <c r="O166" i="6"/>
  <c r="M166" i="6"/>
  <c r="N166" i="6" s="1"/>
  <c r="L166" i="6"/>
  <c r="J166" i="6"/>
  <c r="H166" i="6"/>
  <c r="Q165" i="6"/>
  <c r="O165" i="6"/>
  <c r="M165" i="6"/>
  <c r="N165" i="6" s="1"/>
  <c r="J165" i="6"/>
  <c r="H165" i="6"/>
  <c r="F165" i="6"/>
  <c r="Q164" i="6"/>
  <c r="O164" i="6"/>
  <c r="M164" i="6"/>
  <c r="N164" i="6" s="1"/>
  <c r="L164" i="6"/>
  <c r="J164" i="6"/>
  <c r="H164" i="6"/>
  <c r="F164" i="6"/>
  <c r="Q163" i="6"/>
  <c r="O163" i="6"/>
  <c r="M163" i="6"/>
  <c r="N163" i="6" s="1"/>
  <c r="J163" i="6"/>
  <c r="H163" i="6"/>
  <c r="F163" i="6"/>
  <c r="Q162" i="6"/>
  <c r="O162" i="6"/>
  <c r="M162" i="6"/>
  <c r="N162" i="6" s="1"/>
  <c r="J162" i="6"/>
  <c r="H162" i="6"/>
  <c r="F162" i="6"/>
  <c r="Q161" i="6"/>
  <c r="O161" i="6"/>
  <c r="M161" i="6"/>
  <c r="N161" i="6" s="1"/>
  <c r="J161" i="6"/>
  <c r="H161" i="6"/>
  <c r="F161" i="6"/>
  <c r="Q160" i="6"/>
  <c r="O160" i="6"/>
  <c r="M160" i="6"/>
  <c r="N160" i="6" s="1"/>
  <c r="N168" i="6" s="1"/>
  <c r="J160" i="6"/>
  <c r="H160" i="6"/>
  <c r="F160" i="6"/>
  <c r="Q154" i="6"/>
  <c r="O154" i="6"/>
  <c r="M154" i="6"/>
  <c r="N154" i="6" s="1"/>
  <c r="L154" i="6"/>
  <c r="J154" i="6"/>
  <c r="H154" i="6"/>
  <c r="Q153" i="6"/>
  <c r="O153" i="6"/>
  <c r="M153" i="6"/>
  <c r="N153" i="6" s="1"/>
  <c r="L153" i="6"/>
  <c r="J153" i="6"/>
  <c r="H153" i="6"/>
  <c r="F153" i="6"/>
  <c r="Q152" i="6"/>
  <c r="O152" i="6"/>
  <c r="M152" i="6"/>
  <c r="N152" i="6" s="1"/>
  <c r="J152" i="6"/>
  <c r="H152" i="6"/>
  <c r="F152" i="6"/>
  <c r="Q151" i="6"/>
  <c r="O151" i="6"/>
  <c r="M151" i="6"/>
  <c r="N151" i="6" s="1"/>
  <c r="L151" i="6"/>
  <c r="J151" i="6"/>
  <c r="H151" i="6"/>
  <c r="F151" i="6"/>
  <c r="Q150" i="6"/>
  <c r="O150" i="6"/>
  <c r="M150" i="6"/>
  <c r="N150" i="6" s="1"/>
  <c r="J150" i="6"/>
  <c r="H150" i="6"/>
  <c r="F150" i="6"/>
  <c r="Q149" i="6"/>
  <c r="O149" i="6"/>
  <c r="M149" i="6"/>
  <c r="N149" i="6" s="1"/>
  <c r="J149" i="6"/>
  <c r="H149" i="6"/>
  <c r="F149" i="6"/>
  <c r="Q148" i="6"/>
  <c r="O148" i="6"/>
  <c r="M148" i="6"/>
  <c r="N148" i="6" s="1"/>
  <c r="J148" i="6"/>
  <c r="H148" i="6"/>
  <c r="F148" i="6"/>
  <c r="Q147" i="6"/>
  <c r="O147" i="6"/>
  <c r="M147" i="6"/>
  <c r="N147" i="6" s="1"/>
  <c r="N155" i="6" s="1"/>
  <c r="J147" i="6"/>
  <c r="H147" i="6"/>
  <c r="F147" i="6"/>
  <c r="Q141" i="6"/>
  <c r="O141" i="6"/>
  <c r="M141" i="6"/>
  <c r="N141" i="6" s="1"/>
  <c r="L141" i="6"/>
  <c r="J141" i="6"/>
  <c r="H141" i="6"/>
  <c r="Q137" i="6"/>
  <c r="O137" i="6"/>
  <c r="M137" i="6"/>
  <c r="N137" i="6" s="1"/>
  <c r="J137" i="6"/>
  <c r="H137" i="6"/>
  <c r="F137" i="6"/>
  <c r="Q136" i="6"/>
  <c r="O136" i="6"/>
  <c r="M136" i="6"/>
  <c r="N136" i="6" s="1"/>
  <c r="L136" i="6"/>
  <c r="J136" i="6"/>
  <c r="H136" i="6"/>
  <c r="Q132" i="6"/>
  <c r="O132" i="6"/>
  <c r="M132" i="6"/>
  <c r="N132" i="6" s="1"/>
  <c r="L132" i="6"/>
  <c r="J132" i="6"/>
  <c r="F132" i="6"/>
  <c r="Q128" i="6"/>
  <c r="O128" i="6"/>
  <c r="M128" i="6"/>
  <c r="N128" i="6" s="1"/>
  <c r="H128" i="6"/>
  <c r="Q124" i="6"/>
  <c r="O124" i="6"/>
  <c r="M124" i="6"/>
  <c r="N124" i="6" s="1"/>
  <c r="J124" i="6"/>
  <c r="H124" i="6"/>
  <c r="F124" i="6"/>
  <c r="Q120" i="6"/>
  <c r="O120" i="6"/>
  <c r="M120" i="6"/>
  <c r="N120" i="6" s="1"/>
  <c r="J120" i="6"/>
  <c r="H120" i="6"/>
  <c r="F120" i="6"/>
  <c r="Q116" i="6"/>
  <c r="O116" i="6"/>
  <c r="M116" i="6"/>
  <c r="N116" i="6" s="1"/>
  <c r="L116" i="6"/>
  <c r="J116" i="6"/>
  <c r="H116" i="6"/>
  <c r="F116" i="6"/>
  <c r="Q110" i="6"/>
  <c r="O110" i="6"/>
  <c r="M110" i="6"/>
  <c r="N110" i="6" s="1"/>
  <c r="L110" i="6"/>
  <c r="J110" i="6"/>
  <c r="H110" i="6"/>
  <c r="Q106" i="6"/>
  <c r="O106" i="6"/>
  <c r="M106" i="6"/>
  <c r="N106" i="6" s="1"/>
  <c r="J106" i="6"/>
  <c r="H106" i="6"/>
  <c r="F106" i="6"/>
  <c r="Q105" i="6"/>
  <c r="O105" i="6"/>
  <c r="M105" i="6"/>
  <c r="N105" i="6" s="1"/>
  <c r="J105" i="6"/>
  <c r="H105" i="6"/>
  <c r="F105" i="6"/>
  <c r="Q104" i="6"/>
  <c r="O104" i="6"/>
  <c r="M104" i="6"/>
  <c r="N104" i="6" s="1"/>
  <c r="N111" i="6" s="1"/>
  <c r="J104" i="6"/>
  <c r="H104" i="6"/>
  <c r="F104" i="6"/>
  <c r="Q100" i="6"/>
  <c r="O100" i="6"/>
  <c r="M100" i="6"/>
  <c r="N100" i="6" s="1"/>
  <c r="L100" i="6"/>
  <c r="J100" i="6"/>
  <c r="H100" i="6"/>
  <c r="F100" i="6"/>
  <c r="Q96" i="6"/>
  <c r="O96" i="6"/>
  <c r="M96" i="6"/>
  <c r="N96" i="6" s="1"/>
  <c r="L96" i="6"/>
  <c r="J96" i="6"/>
  <c r="H96" i="6"/>
  <c r="F96" i="6"/>
  <c r="Q92" i="6"/>
  <c r="O92" i="6"/>
  <c r="M92" i="6"/>
  <c r="N92" i="6" s="1"/>
  <c r="L92" i="6"/>
  <c r="J92" i="6"/>
  <c r="H92" i="6"/>
  <c r="F92" i="6"/>
  <c r="Q88" i="6"/>
  <c r="O88" i="6"/>
  <c r="M88" i="6"/>
  <c r="N88" i="6" s="1"/>
  <c r="L88" i="6"/>
  <c r="J88" i="6"/>
  <c r="F88" i="6"/>
  <c r="Q82" i="6"/>
  <c r="O82" i="6"/>
  <c r="M82" i="6"/>
  <c r="N82" i="6" s="1"/>
  <c r="L82" i="6"/>
  <c r="J82" i="6"/>
  <c r="H82" i="6"/>
  <c r="Q81" i="6"/>
  <c r="O81" i="6"/>
  <c r="M81" i="6"/>
  <c r="N81" i="6" s="1"/>
  <c r="L81" i="6"/>
  <c r="J81" i="6"/>
  <c r="H81" i="6"/>
  <c r="Q80" i="6"/>
  <c r="O80" i="6"/>
  <c r="M80" i="6"/>
  <c r="N80" i="6" s="1"/>
  <c r="J80" i="6"/>
  <c r="H80" i="6"/>
  <c r="F80" i="6"/>
  <c r="Q79" i="6"/>
  <c r="O79" i="6"/>
  <c r="M79" i="6"/>
  <c r="N79" i="6" s="1"/>
  <c r="L79" i="6"/>
  <c r="J79" i="6"/>
  <c r="H79" i="6"/>
  <c r="Q78" i="6"/>
  <c r="O78" i="6"/>
  <c r="N78" i="6"/>
  <c r="J78" i="6"/>
  <c r="H78" i="6"/>
  <c r="F78" i="6"/>
  <c r="Q77" i="6"/>
  <c r="O77" i="6"/>
  <c r="M77" i="6"/>
  <c r="N77" i="6" s="1"/>
  <c r="J77" i="6"/>
  <c r="H77" i="6"/>
  <c r="F77" i="6"/>
  <c r="Q76" i="6"/>
  <c r="O76" i="6"/>
  <c r="M76" i="6"/>
  <c r="N76" i="6" s="1"/>
  <c r="J76" i="6"/>
  <c r="H76" i="6"/>
  <c r="F76" i="6"/>
  <c r="Q75" i="6"/>
  <c r="O75" i="6"/>
  <c r="M75" i="6"/>
  <c r="N75" i="6" s="1"/>
  <c r="J75" i="6"/>
  <c r="H75" i="6"/>
  <c r="F75" i="6"/>
  <c r="Q69" i="6"/>
  <c r="O69" i="6"/>
  <c r="M69" i="6"/>
  <c r="N69" i="6" s="1"/>
  <c r="L69" i="6"/>
  <c r="J69" i="6"/>
  <c r="H69" i="6"/>
  <c r="Q68" i="6"/>
  <c r="O68" i="6"/>
  <c r="M68" i="6"/>
  <c r="N68" i="6" s="1"/>
  <c r="L68" i="6"/>
  <c r="J68" i="6"/>
  <c r="H68" i="6"/>
  <c r="Q67" i="6"/>
  <c r="O67" i="6"/>
  <c r="M67" i="6"/>
  <c r="N67" i="6" s="1"/>
  <c r="J67" i="6"/>
  <c r="H67" i="6"/>
  <c r="F67" i="6"/>
  <c r="Q66" i="6"/>
  <c r="O66" i="6"/>
  <c r="M66" i="6"/>
  <c r="N66" i="6" s="1"/>
  <c r="J66" i="6"/>
  <c r="H66" i="6"/>
  <c r="F66" i="6"/>
  <c r="Q65" i="6"/>
  <c r="O65" i="6"/>
  <c r="M65" i="6"/>
  <c r="N65" i="6" s="1"/>
  <c r="J65" i="6"/>
  <c r="H65" i="6"/>
  <c r="F65" i="6"/>
  <c r="Q64" i="6"/>
  <c r="O64" i="6"/>
  <c r="M64" i="6"/>
  <c r="N64" i="6" s="1"/>
  <c r="J64" i="6"/>
  <c r="H64" i="6"/>
  <c r="F64" i="6"/>
  <c r="Q63" i="6"/>
  <c r="O63" i="6"/>
  <c r="M63" i="6"/>
  <c r="N63" i="6" s="1"/>
  <c r="J63" i="6"/>
  <c r="H63" i="6"/>
  <c r="F63" i="6"/>
  <c r="Q62" i="6"/>
  <c r="O62" i="6"/>
  <c r="M62" i="6"/>
  <c r="N62" i="6" s="1"/>
  <c r="J62" i="6"/>
  <c r="H62" i="6"/>
  <c r="F62" i="6"/>
  <c r="Q56" i="6"/>
  <c r="O56" i="6"/>
  <c r="M56" i="6"/>
  <c r="N56" i="6" s="1"/>
  <c r="L56" i="6"/>
  <c r="J56" i="6"/>
  <c r="H56" i="6"/>
  <c r="Q55" i="6"/>
  <c r="O55" i="6"/>
  <c r="M55" i="6"/>
  <c r="N55" i="6" s="1"/>
  <c r="J55" i="6"/>
  <c r="H55" i="6"/>
  <c r="F55" i="6"/>
  <c r="Q54" i="6"/>
  <c r="O54" i="6"/>
  <c r="M54" i="6"/>
  <c r="N54" i="6" s="1"/>
  <c r="J54" i="6"/>
  <c r="H54" i="6"/>
  <c r="F54" i="6"/>
  <c r="Q53" i="6"/>
  <c r="O53" i="6"/>
  <c r="M53" i="6"/>
  <c r="N53" i="6" s="1"/>
  <c r="J53" i="6"/>
  <c r="H53" i="6"/>
  <c r="F53" i="6"/>
  <c r="Q52" i="6"/>
  <c r="O52" i="6"/>
  <c r="M52" i="6"/>
  <c r="N52" i="6" s="1"/>
  <c r="H52" i="6"/>
  <c r="F52" i="6"/>
  <c r="Q51" i="6"/>
  <c r="O51" i="6"/>
  <c r="M51" i="6"/>
  <c r="N51" i="6" s="1"/>
  <c r="J51" i="6"/>
  <c r="H51" i="6"/>
  <c r="F51" i="6"/>
  <c r="Q50" i="6"/>
  <c r="O50" i="6"/>
  <c r="M50" i="6"/>
  <c r="N50" i="6" s="1"/>
  <c r="J50" i="6"/>
  <c r="H50" i="6"/>
  <c r="F50" i="6"/>
  <c r="Q49" i="6"/>
  <c r="O49" i="6"/>
  <c r="M49" i="6"/>
  <c r="N49" i="6" s="1"/>
  <c r="J49" i="6"/>
  <c r="H49" i="6"/>
  <c r="F49" i="6"/>
  <c r="Q43" i="6"/>
  <c r="O43" i="6"/>
  <c r="M43" i="6"/>
  <c r="N43" i="6" s="1"/>
  <c r="L43" i="6"/>
  <c r="J43" i="6"/>
  <c r="H43" i="6"/>
  <c r="Q39" i="6"/>
  <c r="O39" i="6"/>
  <c r="M39" i="6"/>
  <c r="N39" i="6" s="1"/>
  <c r="J39" i="6"/>
  <c r="H39" i="6"/>
  <c r="F39" i="6"/>
  <c r="Q38" i="6"/>
  <c r="O38" i="6"/>
  <c r="M38" i="6"/>
  <c r="N38" i="6" s="1"/>
  <c r="L38" i="6"/>
  <c r="J38" i="6"/>
  <c r="H38" i="6"/>
  <c r="Q37" i="6"/>
  <c r="O37" i="6"/>
  <c r="M37" i="6"/>
  <c r="N37" i="6" s="1"/>
  <c r="J37" i="6"/>
  <c r="H37" i="6"/>
  <c r="F37" i="6"/>
  <c r="Q36" i="6"/>
  <c r="O36" i="6"/>
  <c r="M36" i="6"/>
  <c r="N36" i="6" s="1"/>
  <c r="J36" i="6"/>
  <c r="H36" i="6"/>
  <c r="F36" i="6"/>
  <c r="Q35" i="6"/>
  <c r="O35" i="6"/>
  <c r="M35" i="6"/>
  <c r="N35" i="6" s="1"/>
  <c r="J35" i="6"/>
  <c r="H35" i="6"/>
  <c r="F35" i="6"/>
  <c r="Q34" i="6"/>
  <c r="O34" i="6"/>
  <c r="M34" i="6"/>
  <c r="N34" i="6" s="1"/>
  <c r="J34" i="6"/>
  <c r="H34" i="6"/>
  <c r="F34" i="6"/>
  <c r="Q33" i="6"/>
  <c r="O33" i="6"/>
  <c r="M33" i="6"/>
  <c r="N33" i="6" s="1"/>
  <c r="J33" i="6"/>
  <c r="H33" i="6"/>
  <c r="F33" i="6"/>
  <c r="Q27" i="6"/>
  <c r="O27" i="6"/>
  <c r="M27" i="6"/>
  <c r="N27" i="6" s="1"/>
  <c r="L27" i="6"/>
  <c r="J27" i="6"/>
  <c r="H27" i="6"/>
  <c r="Q23" i="6"/>
  <c r="O23" i="6"/>
  <c r="M23" i="6"/>
  <c r="N23" i="6" s="1"/>
  <c r="J23" i="6"/>
  <c r="H23" i="6"/>
  <c r="F23" i="6"/>
  <c r="Q22" i="6"/>
  <c r="O22" i="6"/>
  <c r="M22" i="6"/>
  <c r="N22" i="6" s="1"/>
  <c r="L22" i="6"/>
  <c r="J22" i="6"/>
  <c r="H22" i="6"/>
  <c r="Q21" i="6"/>
  <c r="O21" i="6"/>
  <c r="M21" i="6"/>
  <c r="N21" i="6" s="1"/>
  <c r="J21" i="6"/>
  <c r="H21" i="6"/>
  <c r="F21" i="6"/>
  <c r="Q20" i="6"/>
  <c r="O20" i="6"/>
  <c r="M20" i="6"/>
  <c r="N20" i="6" s="1"/>
  <c r="J20" i="6"/>
  <c r="H20" i="6"/>
  <c r="F20" i="6"/>
  <c r="Q19" i="6"/>
  <c r="O19" i="6"/>
  <c r="M19" i="6"/>
  <c r="N19" i="6" s="1"/>
  <c r="J19" i="6"/>
  <c r="H19" i="6"/>
  <c r="F19" i="6"/>
  <c r="Q18" i="6"/>
  <c r="O18" i="6"/>
  <c r="M18" i="6"/>
  <c r="N18" i="6" s="1"/>
  <c r="J18" i="6"/>
  <c r="H18" i="6"/>
  <c r="F18" i="6"/>
  <c r="Q17" i="6"/>
  <c r="O17" i="6"/>
  <c r="M17" i="6"/>
  <c r="N17" i="6" s="1"/>
  <c r="J17" i="6"/>
  <c r="H17" i="6"/>
  <c r="F17" i="6"/>
  <c r="Q231" i="5"/>
  <c r="P231" i="5"/>
  <c r="L231" i="5"/>
  <c r="J231" i="5"/>
  <c r="F231" i="5"/>
  <c r="Q230" i="5"/>
  <c r="P230" i="5"/>
  <c r="L230" i="5"/>
  <c r="J230" i="5"/>
  <c r="F230" i="5"/>
  <c r="Q229" i="5"/>
  <c r="P229" i="5"/>
  <c r="L229" i="5"/>
  <c r="J229" i="5"/>
  <c r="F229" i="5"/>
  <c r="Q228" i="5"/>
  <c r="P228" i="5"/>
  <c r="L228" i="5"/>
  <c r="J228" i="5"/>
  <c r="F228" i="5"/>
  <c r="Q227" i="5"/>
  <c r="P227" i="5"/>
  <c r="L227" i="5"/>
  <c r="Q226" i="5"/>
  <c r="P226" i="5"/>
  <c r="L226" i="5"/>
  <c r="Q225" i="5"/>
  <c r="P225" i="5"/>
  <c r="L225" i="5"/>
  <c r="J225" i="5"/>
  <c r="F225" i="5"/>
  <c r="L224" i="5"/>
  <c r="H224" i="5"/>
  <c r="Q218" i="5"/>
  <c r="O218" i="5"/>
  <c r="P218" i="5" s="1"/>
  <c r="L218" i="5"/>
  <c r="J218" i="5"/>
  <c r="H218" i="5"/>
  <c r="F218" i="5"/>
  <c r="Q217" i="5"/>
  <c r="O217" i="5"/>
  <c r="P217" i="5" s="1"/>
  <c r="L217" i="5"/>
  <c r="J217" i="5"/>
  <c r="F217" i="5"/>
  <c r="Q216" i="5"/>
  <c r="O216" i="5"/>
  <c r="P216" i="5" s="1"/>
  <c r="L216" i="5"/>
  <c r="J216" i="5"/>
  <c r="F216" i="5"/>
  <c r="Q215" i="5"/>
  <c r="O215" i="5"/>
  <c r="P215" i="5" s="1"/>
  <c r="L215" i="5"/>
  <c r="J215" i="5"/>
  <c r="F215" i="5"/>
  <c r="Q214" i="5"/>
  <c r="O214" i="5"/>
  <c r="P214" i="5" s="1"/>
  <c r="L214" i="5"/>
  <c r="H214" i="5"/>
  <c r="Q213" i="5"/>
  <c r="O213" i="5"/>
  <c r="P213" i="5" s="1"/>
  <c r="L213" i="5"/>
  <c r="H213" i="5"/>
  <c r="Q212" i="5"/>
  <c r="O212" i="5"/>
  <c r="P212" i="5" s="1"/>
  <c r="L212" i="5"/>
  <c r="J212" i="5"/>
  <c r="F212" i="5"/>
  <c r="P211" i="5"/>
  <c r="L211" i="5"/>
  <c r="H211" i="5"/>
  <c r="Q205" i="5"/>
  <c r="O205" i="5"/>
  <c r="P205" i="5" s="1"/>
  <c r="L205" i="5"/>
  <c r="J205" i="5"/>
  <c r="H205" i="5"/>
  <c r="Q204" i="5"/>
  <c r="O204" i="5"/>
  <c r="P204" i="5" s="1"/>
  <c r="L204" i="5"/>
  <c r="J204" i="5"/>
  <c r="F204" i="5"/>
  <c r="Q203" i="5"/>
  <c r="O203" i="5"/>
  <c r="P203" i="5" s="1"/>
  <c r="L203" i="5"/>
  <c r="J203" i="5"/>
  <c r="F203" i="5"/>
  <c r="Q202" i="5"/>
  <c r="O202" i="5"/>
  <c r="P202" i="5" s="1"/>
  <c r="L202" i="5"/>
  <c r="J202" i="5"/>
  <c r="H202" i="5"/>
  <c r="F202" i="5"/>
  <c r="Q201" i="5"/>
  <c r="O201" i="5"/>
  <c r="P201" i="5" s="1"/>
  <c r="L201" i="5"/>
  <c r="Q200" i="5"/>
  <c r="O200" i="5"/>
  <c r="P200" i="5" s="1"/>
  <c r="L200" i="5"/>
  <c r="Q199" i="5"/>
  <c r="O199" i="5"/>
  <c r="P199" i="5" s="1"/>
  <c r="L199" i="5"/>
  <c r="J199" i="5"/>
  <c r="F199" i="5"/>
  <c r="P198" i="5"/>
  <c r="P206" i="5" s="1"/>
  <c r="L198" i="5"/>
  <c r="H198" i="5"/>
  <c r="Q192" i="5"/>
  <c r="O192" i="5"/>
  <c r="P192" i="5" s="1"/>
  <c r="L192" i="5"/>
  <c r="J192" i="5"/>
  <c r="H192" i="5"/>
  <c r="F192" i="5"/>
  <c r="Q188" i="5"/>
  <c r="O188" i="5"/>
  <c r="P188" i="5" s="1"/>
  <c r="L188" i="5"/>
  <c r="J188" i="5"/>
  <c r="F188" i="5"/>
  <c r="Q187" i="5"/>
  <c r="O187" i="5"/>
  <c r="P187" i="5" s="1"/>
  <c r="L187" i="5"/>
  <c r="J187" i="5"/>
  <c r="F187" i="5"/>
  <c r="Q186" i="5"/>
  <c r="O186" i="5"/>
  <c r="P186" i="5" s="1"/>
  <c r="L186" i="5"/>
  <c r="J186" i="5"/>
  <c r="F186" i="5"/>
  <c r="Q185" i="5"/>
  <c r="O185" i="5"/>
  <c r="P185" i="5" s="1"/>
  <c r="L185" i="5"/>
  <c r="H185" i="5"/>
  <c r="Q184" i="5"/>
  <c r="O184" i="5"/>
  <c r="P184" i="5" s="1"/>
  <c r="L184" i="5"/>
  <c r="Q183" i="5"/>
  <c r="O183" i="5"/>
  <c r="P183" i="5" s="1"/>
  <c r="L183" i="5"/>
  <c r="J183" i="5"/>
  <c r="F183" i="5"/>
  <c r="Q182" i="5"/>
  <c r="O182" i="5"/>
  <c r="P182" i="5" s="1"/>
  <c r="L182" i="5"/>
  <c r="H182" i="5"/>
  <c r="Q176" i="5"/>
  <c r="O176" i="5"/>
  <c r="P176" i="5" s="1"/>
  <c r="L176" i="5"/>
  <c r="H176" i="5"/>
  <c r="F176" i="5"/>
  <c r="Q175" i="5"/>
  <c r="O175" i="5"/>
  <c r="P175" i="5" s="1"/>
  <c r="L175" i="5"/>
  <c r="J175" i="5"/>
  <c r="F175" i="5"/>
  <c r="Q174" i="5"/>
  <c r="O174" i="5"/>
  <c r="P174" i="5" s="1"/>
  <c r="L174" i="5"/>
  <c r="J174" i="5"/>
  <c r="H174" i="5"/>
  <c r="Q170" i="5"/>
  <c r="O170" i="5"/>
  <c r="P170" i="5" s="1"/>
  <c r="L170" i="5"/>
  <c r="J170" i="5"/>
  <c r="F170" i="5"/>
  <c r="Q169" i="5"/>
  <c r="O169" i="5"/>
  <c r="P169" i="5" s="1"/>
  <c r="L169" i="5"/>
  <c r="Q168" i="5"/>
  <c r="O168" i="5"/>
  <c r="P168" i="5" s="1"/>
  <c r="L168" i="5"/>
  <c r="Q167" i="5"/>
  <c r="O167" i="5"/>
  <c r="P167" i="5" s="1"/>
  <c r="L167" i="5"/>
  <c r="J167" i="5"/>
  <c r="F167" i="5"/>
  <c r="Q166" i="5"/>
  <c r="P166" i="5"/>
  <c r="L166" i="5"/>
  <c r="Q160" i="5"/>
  <c r="O160" i="5"/>
  <c r="P160" i="5" s="1"/>
  <c r="L160" i="5"/>
  <c r="H160" i="5"/>
  <c r="F160" i="5"/>
  <c r="Q159" i="5"/>
  <c r="O159" i="5"/>
  <c r="P159" i="5" s="1"/>
  <c r="L159" i="5"/>
  <c r="J159" i="5"/>
  <c r="H159" i="5"/>
  <c r="F159" i="5"/>
  <c r="Q158" i="5"/>
  <c r="O158" i="5"/>
  <c r="P158" i="5" s="1"/>
  <c r="L158" i="5"/>
  <c r="J158" i="5"/>
  <c r="F158" i="5"/>
  <c r="Q157" i="5"/>
  <c r="O157" i="5"/>
  <c r="P157" i="5" s="1"/>
  <c r="L157" i="5"/>
  <c r="J157" i="5"/>
  <c r="F157" i="5"/>
  <c r="Q156" i="5"/>
  <c r="O156" i="5"/>
  <c r="P156" i="5" s="1"/>
  <c r="L156" i="5"/>
  <c r="J156" i="5"/>
  <c r="F156" i="5"/>
  <c r="Q155" i="5"/>
  <c r="O155" i="5"/>
  <c r="P155" i="5" s="1"/>
  <c r="L155" i="5"/>
  <c r="J155" i="5"/>
  <c r="F155" i="5"/>
  <c r="Q154" i="5"/>
  <c r="O154" i="5"/>
  <c r="P154" i="5" s="1"/>
  <c r="L154" i="5"/>
  <c r="J154" i="5"/>
  <c r="F154" i="5"/>
  <c r="Q153" i="5"/>
  <c r="P153" i="5"/>
  <c r="P161" i="5" s="1"/>
  <c r="L153" i="5"/>
  <c r="J153" i="5"/>
  <c r="F153" i="5"/>
  <c r="Q143" i="5"/>
  <c r="O143" i="5"/>
  <c r="P143" i="5" s="1"/>
  <c r="L143" i="5"/>
  <c r="J143" i="5"/>
  <c r="F143" i="5"/>
  <c r="Q142" i="5"/>
  <c r="O142" i="5"/>
  <c r="P142" i="5" s="1"/>
  <c r="L142" i="5"/>
  <c r="J142" i="5"/>
  <c r="F142" i="5"/>
  <c r="Q141" i="5"/>
  <c r="O141" i="5"/>
  <c r="P141" i="5" s="1"/>
  <c r="L141" i="5"/>
  <c r="J141" i="5"/>
  <c r="F141" i="5"/>
  <c r="Q140" i="5"/>
  <c r="O140" i="5"/>
  <c r="P140" i="5" s="1"/>
  <c r="L140" i="5"/>
  <c r="J140" i="5"/>
  <c r="H140" i="5"/>
  <c r="Q139" i="5"/>
  <c r="O139" i="5"/>
  <c r="P139" i="5" s="1"/>
  <c r="L139" i="5"/>
  <c r="H139" i="5"/>
  <c r="Q138" i="5"/>
  <c r="O138" i="5"/>
  <c r="P138" i="5" s="1"/>
  <c r="L138" i="5"/>
  <c r="J138" i="5"/>
  <c r="F138" i="5"/>
  <c r="Q137" i="5"/>
  <c r="O137" i="5"/>
  <c r="P137" i="5" s="1"/>
  <c r="L137" i="5"/>
  <c r="H137" i="5"/>
  <c r="Q131" i="5"/>
  <c r="O131" i="5"/>
  <c r="P131" i="5" s="1"/>
  <c r="L131" i="5"/>
  <c r="J131" i="5"/>
  <c r="F131" i="5"/>
  <c r="Q130" i="5"/>
  <c r="O130" i="5"/>
  <c r="P130" i="5" s="1"/>
  <c r="L130" i="5"/>
  <c r="J130" i="5"/>
  <c r="F130" i="5"/>
  <c r="L129" i="5"/>
  <c r="J129" i="5"/>
  <c r="Q125" i="5"/>
  <c r="O125" i="5"/>
  <c r="P125" i="5" s="1"/>
  <c r="L125" i="5"/>
  <c r="J125" i="5"/>
  <c r="F125" i="5"/>
  <c r="Q124" i="5"/>
  <c r="O124" i="5"/>
  <c r="P124" i="5" s="1"/>
  <c r="L124" i="5"/>
  <c r="Q123" i="5"/>
  <c r="O123" i="5"/>
  <c r="P123" i="5" s="1"/>
  <c r="L123" i="5"/>
  <c r="Q122" i="5"/>
  <c r="O122" i="5"/>
  <c r="P122" i="5" s="1"/>
  <c r="P132" i="5" s="1"/>
  <c r="L122" i="5"/>
  <c r="J122" i="5"/>
  <c r="F122" i="5"/>
  <c r="L121" i="5"/>
  <c r="Q115" i="5"/>
  <c r="O115" i="5"/>
  <c r="P115" i="5" s="1"/>
  <c r="L115" i="5"/>
  <c r="J115" i="5"/>
  <c r="F115" i="5"/>
  <c r="Q114" i="5"/>
  <c r="O114" i="5"/>
  <c r="P114" i="5" s="1"/>
  <c r="L114" i="5"/>
  <c r="J114" i="5"/>
  <c r="F114" i="5"/>
  <c r="Q113" i="5"/>
  <c r="O113" i="5"/>
  <c r="P113" i="5" s="1"/>
  <c r="L113" i="5"/>
  <c r="J113" i="5"/>
  <c r="F113" i="5"/>
  <c r="Q112" i="5"/>
  <c r="O112" i="5"/>
  <c r="P112" i="5" s="1"/>
  <c r="L112" i="5"/>
  <c r="J112" i="5"/>
  <c r="F112" i="5"/>
  <c r="L111" i="5"/>
  <c r="H111" i="5"/>
  <c r="Q110" i="5"/>
  <c r="P110" i="5"/>
  <c r="L110" i="5"/>
  <c r="J110" i="5"/>
  <c r="H110" i="5"/>
  <c r="Q106" i="5"/>
  <c r="O106" i="5"/>
  <c r="P106" i="5" s="1"/>
  <c r="L106" i="5"/>
  <c r="J106" i="5"/>
  <c r="H106" i="5"/>
  <c r="F106" i="5"/>
  <c r="Q102" i="5"/>
  <c r="O102" i="5"/>
  <c r="P102" i="5" s="1"/>
  <c r="L102" i="5"/>
  <c r="J102" i="5"/>
  <c r="H102" i="5"/>
  <c r="Q96" i="5"/>
  <c r="O96" i="5"/>
  <c r="P96" i="5" s="1"/>
  <c r="L96" i="5"/>
  <c r="H96" i="5"/>
  <c r="F96" i="5"/>
  <c r="Q92" i="5"/>
  <c r="O92" i="5"/>
  <c r="P92" i="5" s="1"/>
  <c r="L92" i="5"/>
  <c r="J92" i="5"/>
  <c r="H92" i="5"/>
  <c r="F92" i="5"/>
  <c r="Q91" i="5"/>
  <c r="O91" i="5"/>
  <c r="P91" i="5" s="1"/>
  <c r="L91" i="5"/>
  <c r="J91" i="5"/>
  <c r="F91" i="5"/>
  <c r="Q90" i="5"/>
  <c r="O90" i="5"/>
  <c r="P90" i="5" s="1"/>
  <c r="L90" i="5"/>
  <c r="J90" i="5"/>
  <c r="F90" i="5"/>
  <c r="Q89" i="5"/>
  <c r="O89" i="5"/>
  <c r="P89" i="5" s="1"/>
  <c r="L89" i="5"/>
  <c r="H89" i="5"/>
  <c r="Q85" i="5"/>
  <c r="O85" i="5"/>
  <c r="P85" i="5" s="1"/>
  <c r="L85" i="5"/>
  <c r="J85" i="5"/>
  <c r="Q81" i="5"/>
  <c r="O81" i="5"/>
  <c r="P81" i="5" s="1"/>
  <c r="L81" i="5"/>
  <c r="J81" i="5"/>
  <c r="H81" i="5"/>
  <c r="F81" i="5"/>
  <c r="P77" i="5"/>
  <c r="L77" i="5"/>
  <c r="H77" i="5"/>
  <c r="J71" i="5"/>
  <c r="F71" i="5"/>
  <c r="L67" i="5"/>
  <c r="J67" i="5"/>
  <c r="H67" i="5"/>
  <c r="F67" i="5"/>
  <c r="L66" i="5"/>
  <c r="J66" i="5"/>
  <c r="F66" i="5"/>
  <c r="L65" i="5"/>
  <c r="J65" i="5"/>
  <c r="F65" i="5"/>
  <c r="L63" i="5"/>
  <c r="J63" i="5"/>
  <c r="H63" i="5"/>
  <c r="F63" i="5"/>
  <c r="L59" i="5"/>
  <c r="J59" i="5"/>
  <c r="H59" i="5"/>
  <c r="F59" i="5"/>
  <c r="L58" i="5"/>
  <c r="H58" i="5"/>
  <c r="L48" i="5"/>
  <c r="J48" i="5"/>
  <c r="H48" i="5"/>
  <c r="F48" i="5"/>
  <c r="L47" i="5"/>
  <c r="J47" i="5"/>
  <c r="F47" i="5"/>
  <c r="L43" i="5"/>
  <c r="J43" i="5"/>
  <c r="H43" i="5"/>
  <c r="F43" i="5"/>
  <c r="L42" i="5"/>
  <c r="H42" i="5"/>
  <c r="L41" i="5"/>
  <c r="H41" i="5"/>
  <c r="L40" i="5"/>
  <c r="J40" i="5"/>
  <c r="F40" i="5"/>
  <c r="L39" i="5"/>
  <c r="H39" i="5"/>
  <c r="P18" i="5"/>
  <c r="P19" i="5"/>
  <c r="P20" i="5"/>
  <c r="P24" i="5"/>
  <c r="P28" i="5"/>
  <c r="P29" i="5"/>
  <c r="P33" i="5"/>
  <c r="L17" i="5"/>
  <c r="L18" i="5"/>
  <c r="L19" i="5"/>
  <c r="L20" i="5"/>
  <c r="L24" i="5"/>
  <c r="L28" i="5"/>
  <c r="L29" i="5"/>
  <c r="L33" i="5"/>
  <c r="J18" i="5"/>
  <c r="J24" i="5"/>
  <c r="J28" i="5"/>
  <c r="J29" i="5"/>
  <c r="H17" i="5"/>
  <c r="H19" i="5"/>
  <c r="H20" i="5"/>
  <c r="H29" i="5"/>
  <c r="H33" i="5"/>
  <c r="F18" i="5"/>
  <c r="F24" i="5"/>
  <c r="F28" i="5"/>
  <c r="F29" i="5"/>
  <c r="N142" i="6" l="1"/>
  <c r="P166" i="6"/>
  <c r="N28" i="6"/>
  <c r="P132" i="6"/>
  <c r="P96" i="6"/>
  <c r="N70" i="6"/>
  <c r="N83" i="6"/>
  <c r="N57" i="6"/>
  <c r="P67" i="6"/>
  <c r="N44" i="6"/>
  <c r="K44" i="6"/>
  <c r="P34" i="5"/>
  <c r="P97" i="5"/>
  <c r="P116" i="5"/>
  <c r="P148" i="5"/>
  <c r="P177" i="5"/>
  <c r="P193" i="5"/>
  <c r="P219" i="5"/>
  <c r="P232" i="5"/>
  <c r="P164" i="6"/>
  <c r="P151" i="6"/>
  <c r="P137" i="6"/>
  <c r="P128" i="6"/>
  <c r="P80" i="6"/>
  <c r="P79" i="6"/>
  <c r="P63" i="6"/>
  <c r="P49" i="6"/>
  <c r="P43" i="6"/>
  <c r="P27" i="6"/>
  <c r="P165" i="6"/>
  <c r="P161" i="6"/>
  <c r="P153" i="6"/>
  <c r="P149" i="6"/>
  <c r="P136" i="6"/>
  <c r="P120" i="6"/>
  <c r="G111" i="6"/>
  <c r="P92" i="6"/>
  <c r="P88" i="6"/>
  <c r="P69" i="6"/>
  <c r="P66" i="6"/>
  <c r="P56" i="6"/>
  <c r="P52" i="6"/>
  <c r="G44" i="6"/>
  <c r="P167" i="6"/>
  <c r="P163" i="6"/>
  <c r="P162" i="6"/>
  <c r="P160" i="6"/>
  <c r="P147" i="6"/>
  <c r="P141" i="6"/>
  <c r="P124" i="6"/>
  <c r="P116" i="6"/>
  <c r="P106" i="6"/>
  <c r="P82" i="6"/>
  <c r="P81" i="6"/>
  <c r="P78" i="6"/>
  <c r="P77" i="6"/>
  <c r="P76" i="6"/>
  <c r="P75" i="6"/>
  <c r="P62" i="6"/>
  <c r="P68" i="6"/>
  <c r="P65" i="6"/>
  <c r="P64" i="6"/>
  <c r="P55" i="6"/>
  <c r="P54" i="6"/>
  <c r="P53" i="6"/>
  <c r="P51" i="6"/>
  <c r="P50" i="6"/>
  <c r="P39" i="6"/>
  <c r="P38" i="6"/>
  <c r="P37" i="6"/>
  <c r="P36" i="6"/>
  <c r="P35" i="6"/>
  <c r="P34" i="6"/>
  <c r="P33" i="6"/>
  <c r="P23" i="6"/>
  <c r="P22" i="6"/>
  <c r="P21" i="6"/>
  <c r="P20" i="6"/>
  <c r="P19" i="6"/>
  <c r="P18" i="6"/>
  <c r="P17" i="6"/>
  <c r="R217" i="5"/>
  <c r="K232" i="5"/>
  <c r="R226" i="5"/>
  <c r="R228" i="5"/>
  <c r="R230" i="5"/>
  <c r="G232" i="5"/>
  <c r="R224" i="5"/>
  <c r="R215" i="5"/>
  <c r="R213" i="5"/>
  <c r="R211" i="5"/>
  <c r="E28" i="6"/>
  <c r="I28" i="6"/>
  <c r="E44" i="6"/>
  <c r="I44" i="6"/>
  <c r="E57" i="6"/>
  <c r="I57" i="6"/>
  <c r="E83" i="6"/>
  <c r="I83" i="6"/>
  <c r="G142" i="6"/>
  <c r="K142" i="6"/>
  <c r="G168" i="6"/>
  <c r="K168" i="6"/>
  <c r="E168" i="6"/>
  <c r="I168" i="6"/>
  <c r="G155" i="6"/>
  <c r="K155" i="6"/>
  <c r="E142" i="6"/>
  <c r="I142" i="6"/>
  <c r="E111" i="6"/>
  <c r="I111" i="6"/>
  <c r="K111" i="6"/>
  <c r="G83" i="6"/>
  <c r="K83" i="6"/>
  <c r="E70" i="6"/>
  <c r="I70" i="6"/>
  <c r="G70" i="6"/>
  <c r="K70" i="6"/>
  <c r="G57" i="6"/>
  <c r="K57" i="6"/>
  <c r="G28" i="6"/>
  <c r="K28" i="6"/>
  <c r="P100" i="6"/>
  <c r="P105" i="6"/>
  <c r="P110" i="6"/>
  <c r="E155" i="6"/>
  <c r="I155" i="6"/>
  <c r="P148" i="6"/>
  <c r="P150" i="6"/>
  <c r="P152" i="6"/>
  <c r="P154" i="6"/>
  <c r="R199" i="5"/>
  <c r="R201" i="5"/>
  <c r="R203" i="5"/>
  <c r="R205" i="5"/>
  <c r="R212" i="5"/>
  <c r="R214" i="5"/>
  <c r="R216" i="5"/>
  <c r="R218" i="5"/>
  <c r="E232" i="5"/>
  <c r="I232" i="5"/>
  <c r="R225" i="5"/>
  <c r="R227" i="5"/>
  <c r="R229" i="5"/>
  <c r="R231" i="5"/>
  <c r="R154" i="5"/>
  <c r="R156" i="5"/>
  <c r="R158" i="5"/>
  <c r="R167" i="5"/>
  <c r="R169" i="5"/>
  <c r="R174" i="5"/>
  <c r="R176" i="5"/>
  <c r="R183" i="5"/>
  <c r="R185" i="5"/>
  <c r="R187" i="5"/>
  <c r="R192" i="5"/>
  <c r="E206" i="5"/>
  <c r="I206" i="5"/>
  <c r="E219" i="5"/>
  <c r="I219" i="5"/>
  <c r="G219" i="5"/>
  <c r="K219" i="5"/>
  <c r="R182" i="5"/>
  <c r="R184" i="5"/>
  <c r="R186" i="5"/>
  <c r="R188" i="5"/>
  <c r="R198" i="5"/>
  <c r="R200" i="5"/>
  <c r="R202" i="5"/>
  <c r="R204" i="5"/>
  <c r="G206" i="5"/>
  <c r="K206" i="5"/>
  <c r="G177" i="5"/>
  <c r="K177" i="5"/>
  <c r="R168" i="5"/>
  <c r="R170" i="5"/>
  <c r="R175" i="5"/>
  <c r="G193" i="5"/>
  <c r="K193" i="5"/>
  <c r="E193" i="5"/>
  <c r="I193" i="5"/>
  <c r="R122" i="5"/>
  <c r="R124" i="5"/>
  <c r="R129" i="5"/>
  <c r="R131" i="5"/>
  <c r="R138" i="5"/>
  <c r="R140" i="5"/>
  <c r="R142" i="5"/>
  <c r="E161" i="5"/>
  <c r="I161" i="5"/>
  <c r="E177" i="5"/>
  <c r="I177" i="5"/>
  <c r="R137" i="5"/>
  <c r="R139" i="5"/>
  <c r="R141" i="5"/>
  <c r="R143" i="5"/>
  <c r="R153" i="5"/>
  <c r="R155" i="5"/>
  <c r="R157" i="5"/>
  <c r="R159" i="5"/>
  <c r="G161" i="5"/>
  <c r="K161" i="5"/>
  <c r="R102" i="5"/>
  <c r="R110" i="5"/>
  <c r="R112" i="5"/>
  <c r="R114" i="5"/>
  <c r="R121" i="5"/>
  <c r="R123" i="5"/>
  <c r="R125" i="5"/>
  <c r="R130" i="5"/>
  <c r="G148" i="5"/>
  <c r="K148" i="5"/>
  <c r="E148" i="5"/>
  <c r="I148" i="5"/>
  <c r="R59" i="5"/>
  <c r="R64" i="5"/>
  <c r="R66" i="5"/>
  <c r="R71" i="5"/>
  <c r="R81" i="5"/>
  <c r="R89" i="5"/>
  <c r="R91" i="5"/>
  <c r="R96" i="5"/>
  <c r="R106" i="5"/>
  <c r="R111" i="5"/>
  <c r="R113" i="5"/>
  <c r="R115" i="5"/>
  <c r="G132" i="5"/>
  <c r="K132" i="5"/>
  <c r="E132" i="5"/>
  <c r="I132" i="5"/>
  <c r="E53" i="5"/>
  <c r="R41" i="5"/>
  <c r="G97" i="5"/>
  <c r="K97" i="5"/>
  <c r="R77" i="5"/>
  <c r="R85" i="5"/>
  <c r="R90" i="5"/>
  <c r="R92" i="5"/>
  <c r="G116" i="5"/>
  <c r="K116" i="5"/>
  <c r="E116" i="5"/>
  <c r="I116" i="5"/>
  <c r="E97" i="5"/>
  <c r="I97" i="5"/>
  <c r="R48" i="5"/>
  <c r="G72" i="5"/>
  <c r="K72" i="5"/>
  <c r="R58" i="5"/>
  <c r="R65" i="5"/>
  <c r="R67" i="5"/>
  <c r="E72" i="5"/>
  <c r="I72" i="5"/>
  <c r="R42" i="5"/>
  <c r="R39" i="5"/>
  <c r="R40" i="5"/>
  <c r="R43" i="5"/>
  <c r="R47" i="5"/>
  <c r="G53" i="5"/>
  <c r="K53" i="5"/>
  <c r="I53" i="5"/>
  <c r="G34" i="5"/>
  <c r="I34" i="5"/>
  <c r="K34" i="5"/>
  <c r="R29" i="5"/>
  <c r="R24" i="5"/>
  <c r="R19" i="5"/>
  <c r="R28" i="5"/>
  <c r="R20" i="5"/>
  <c r="R18" i="5"/>
  <c r="E34" i="5"/>
  <c r="M111" i="6" l="1"/>
</calcChain>
</file>

<file path=xl/sharedStrings.xml><?xml version="1.0" encoding="utf-8"?>
<sst xmlns="http://schemas.openxmlformats.org/spreadsheetml/2006/main" count="2601" uniqueCount="151">
  <si>
    <t>Tribunal de Justiça do Estado do Acre</t>
  </si>
  <si>
    <t>ITEM</t>
  </si>
  <si>
    <t xml:space="preserve">DESCRIÇÃO </t>
  </si>
  <si>
    <t>UND</t>
  </si>
  <si>
    <t>Gerência de Contratação</t>
  </si>
  <si>
    <t>Técnico Judiciário</t>
  </si>
  <si>
    <t>Indicadores Estatísticos</t>
  </si>
  <si>
    <t>Preço Médio</t>
  </si>
  <si>
    <t>Desvio Padrão</t>
  </si>
  <si>
    <t>Coef. de Variação</t>
  </si>
  <si>
    <t>Nº de Preços Utilizados</t>
  </si>
  <si>
    <t>Indicadores de valores utilizados</t>
  </si>
  <si>
    <t>Valor Global</t>
  </si>
  <si>
    <t xml:space="preserve">MAPA DE PREÇOS </t>
  </si>
  <si>
    <t>Kéops F. C. de Souza</t>
  </si>
  <si>
    <t>Hélio Carvalho</t>
  </si>
  <si>
    <t>Rio Branco,  19 de março de 2021</t>
  </si>
  <si>
    <t>Entrega</t>
  </si>
  <si>
    <t>Objeto:</t>
  </si>
  <si>
    <t xml:space="preserve">QUANT. </t>
  </si>
  <si>
    <t xml:space="preserve">PREÇO UNIT. </t>
  </si>
  <si>
    <t>TOTAL ANUAL</t>
  </si>
  <si>
    <t>PROCESSO Nº: 0001397-61.2021.8.01.0000</t>
  </si>
  <si>
    <t>Formação de registro de preços visando a contratação eventual e futura de empresa especializada para prestação de serviços de desinsetização, desmorcegação, desratização, descupinização, limpeza geral de dejetos, limpeza de fossas, cisterna e rede de esgoto das áreas internas e externas dos prédios onde estão instaladas as unidades do Poder Judiciário, na capital e no interior do Estado por um período de 12 (doze) meses, conforme Resolução n 187, de 21 de novembro de 2014, Art. 7º, I - Região do Vale do Acre: Rio Branco, Assis Brasil, Acrelândia, Brasiléia, Bujari, Capixaba, Epitaciolândia, Manoel Urbano, Plácido de Castro, Porto Acre, Senador Guiomard, Sena Madureira e Xapuri.</t>
  </si>
  <si>
    <t>Conforme Termo de Referência anexo.</t>
  </si>
  <si>
    <t>Serviços de desinsetização</t>
  </si>
  <si>
    <t>Serviços de desmorcegação</t>
  </si>
  <si>
    <t>Serviços de desratização</t>
  </si>
  <si>
    <t>Serviços de descupinização</t>
  </si>
  <si>
    <t>Serviços de limpeza de fossa</t>
  </si>
  <si>
    <t>Serviços de limpeza de cisterna</t>
  </si>
  <si>
    <t>Serviços de limpeza e desobstrução de caixa de gordura/passagem</t>
  </si>
  <si>
    <t>Serviços de desobstrução da rede de esgoto</t>
  </si>
  <si>
    <t>m²</t>
  </si>
  <si>
    <t>m³</t>
  </si>
  <si>
    <t>m</t>
  </si>
  <si>
    <t>TOTAL</t>
  </si>
  <si>
    <t>GRUPO  1 - COMARCA DE RIO BRANCO</t>
  </si>
  <si>
    <t>GRUPO 2 – COMARCA DE ASSIS BRASIL</t>
  </si>
  <si>
    <t>GRUPO 5 – COMARCA DE BUJARI</t>
  </si>
  <si>
    <t>GRUPO 4 – COMARCA DE BRASILÉIA</t>
  </si>
  <si>
    <t>GRUPO 3 – COMARCA DE ACRELÂNDIA</t>
  </si>
  <si>
    <t>GRUPO 6 – COMARCA DE CAPIXABA</t>
  </si>
  <si>
    <t>GRUPO 7 – COMARCA DE EPITACIOLÂNDIA</t>
  </si>
  <si>
    <t>GRUPO 8 – COMARCA DE MANOEL URBANO</t>
  </si>
  <si>
    <t>GRUPO 9 – COMARCA DE PLÁCIDO DE CASTRO</t>
  </si>
  <si>
    <t>GRUPO 10 – COMARCA DE PORTO ACRE</t>
  </si>
  <si>
    <t>GRUPO 11 – COMARCA DE SENADOR GUIOMARD</t>
  </si>
  <si>
    <t>GRUPO 12 – COMARCA DE SENA MADUREIRA</t>
  </si>
  <si>
    <t>GRUPO 13 – COMARCA DE XAPURI</t>
  </si>
  <si>
    <t>PROCESSO Nº: 0000355-74.2021.8.01.0000</t>
  </si>
  <si>
    <t>Formação de registro de preços visando a contratação eventual e futura de empresa especializada para prestação de serviços de desinsetização, desmorcegação, desratização, descupinização, limpeza geral de dejetos, limpeza de fossas, cisterna e rede de esgoto das áreas internas e externas dos prédios onde estão instaladas as unidades do Poder Judiciário, especificamente nas Comarcas de Cruzeiro do Sul, Mâncio Lima, Rodrigues Alves, Tarauacá, Feijó, Marechal Thaumaturgo, Porto Walter, Jordão e Santa Rosa do Purus.</t>
  </si>
  <si>
    <t>GRUPO  1 - COMARCA DE CRUZEIRO DO SUL</t>
  </si>
  <si>
    <t>GRUPO 2 – COMARCA DE MÂNCIO LIMA</t>
  </si>
  <si>
    <t>GRUPO 3 – COMARCA DE RODRIGUES ALVES</t>
  </si>
  <si>
    <t>GRUPO 4 – COMARCA DE PORTO WALTER</t>
  </si>
  <si>
    <t>GRUPO 5 – COMARCA DE MARECHAL THAUMATURGO</t>
  </si>
  <si>
    <t>GRUPO 6 – COMARCA DE TARAUACÁ</t>
  </si>
  <si>
    <t>GRUPO 7 – COMARCA DE FEIJÓ</t>
  </si>
  <si>
    <t>GRUPO 8 – COMARCA DE JORDÃO</t>
  </si>
  <si>
    <t>GRUPO 9 – COMARCA DE SANRA ROSA DO PURUS</t>
  </si>
  <si>
    <t>E DE AGUIAR FROTA EIRELI</t>
  </si>
  <si>
    <t>04.758.482/0001-02</t>
  </si>
  <si>
    <t>IMUNIZADORA PROTEGE COM. E SERV EIRELI - ME</t>
  </si>
  <si>
    <t>11.609.533/0001-91</t>
  </si>
  <si>
    <t>PARAIZO AMBIENTE DEDETIZADORA</t>
  </si>
  <si>
    <t>05.493.311/0001-53</t>
  </si>
  <si>
    <t>PARAISO AMBIENTE DEDETIZADORA</t>
  </si>
  <si>
    <t>E. DE AGUIAR FREOTA EIRELI</t>
  </si>
  <si>
    <t>AGROFLORA IMP. E EXP</t>
  </si>
  <si>
    <t>04.181.194/0001-20</t>
  </si>
  <si>
    <t>W ALVES DA SILVA</t>
  </si>
  <si>
    <t>22.791.669/0001-81</t>
  </si>
  <si>
    <t>PREFEITURA DE JI-PARANÁ</t>
  </si>
  <si>
    <t>LIRA SERVICOS DE SANEAMENTO E POCOS EIRELI</t>
  </si>
  <si>
    <t>CLAUDINEI GONCALEZ FERNANDES</t>
  </si>
  <si>
    <t>33.691.015/0001-00</t>
  </si>
  <si>
    <t>25.306.530/0001-93</t>
  </si>
  <si>
    <t>Prefeitura Municipal de Ji-Paraná</t>
  </si>
  <si>
    <t xml:space="preserve">CLAUDINEI GONCALEZ FERNANDES </t>
  </si>
  <si>
    <t>ANDREZA DA SILVA DE LIMA</t>
  </si>
  <si>
    <t>17.097.284/0001-89</t>
  </si>
  <si>
    <t>EMOPS CONTROLE AMBIENTAL EIRELI</t>
  </si>
  <si>
    <t>08.014.539/0001-01</t>
  </si>
  <si>
    <t>C M FERREIRA RAMOS EIRELI</t>
  </si>
  <si>
    <t>06.050.372/0001-09</t>
  </si>
  <si>
    <t>17.097.284/0001-893</t>
  </si>
  <si>
    <t>-</t>
  </si>
  <si>
    <t>EMOPS SERVICOS DE SANEAMENTO E CONTROLE DE PRAGAS EIRELI</t>
  </si>
  <si>
    <t>04.796.496/0001-02</t>
  </si>
  <si>
    <t>ATIBAIA ENGENHARIA CONSTRUCOES E SANEAMENTO EIRELI</t>
  </si>
  <si>
    <t>63.777.254/0001-30</t>
  </si>
  <si>
    <t>PAUTO-LIM CONTROLE DE VETORES E PRAGAS EIRELI</t>
  </si>
  <si>
    <t>17.165.203/0001-30</t>
  </si>
  <si>
    <t>J F A DE MORAIS CONSTRUCOES</t>
  </si>
  <si>
    <t>36.269.156/0001-10</t>
  </si>
  <si>
    <t xml:space="preserve">AUTO-LIM CONTROLE DE VETORES E PRAGAS EIRELI </t>
  </si>
  <si>
    <t>GETTIS DESENTUPIDORA EIRELI</t>
  </si>
  <si>
    <t>30.806.062/0001-56</t>
  </si>
  <si>
    <t>EMOPS CONTROLE AMBIENTAL EIREL</t>
  </si>
  <si>
    <t xml:space="preserve">C M FERREIRA RAMOS EIRELI </t>
  </si>
  <si>
    <t>A MODERNA SANY SANITARIO ECOLOGICO LTDA</t>
  </si>
  <si>
    <t>13.604.140/0001-10</t>
  </si>
  <si>
    <t>MODERNA SANY SANITARIO ECOLOGICO LTDA</t>
  </si>
  <si>
    <t>Rio Branco,  07 de maio de 2021</t>
  </si>
  <si>
    <t>Pagamento</t>
  </si>
  <si>
    <t>Aquisição futura de equipamentos de informática, para atender as necessidades da Diretoria de Finanças deste Poder Judiciário</t>
  </si>
  <si>
    <t>Computador Desktop tipo I, conforme especificação do Termo de Referência</t>
  </si>
  <si>
    <t>Monitor  de 21,5 Polegadas,  conforme especificação do Termo de Referência</t>
  </si>
  <si>
    <t>Impressora Laser Multifuncional,  conforme especificação do Termo de Referência</t>
  </si>
  <si>
    <t>Scanner de mesa,  conforme especificação do Termo de Referência</t>
  </si>
  <si>
    <t>PA COMERCIO E SERVICOS GERAIS EIRELI</t>
  </si>
  <si>
    <t>27.044.495/0001-07</t>
  </si>
  <si>
    <t>ASKIDUBIWAY SERVICOS E EQUIPAMENTOS DE INFORMATICA EIRELI</t>
  </si>
  <si>
    <t>03.400.081/0001-05</t>
  </si>
  <si>
    <t>ELETROPECAS TI COMERCIAL - EIRELI</t>
  </si>
  <si>
    <t>16.501.916/0001-65</t>
  </si>
  <si>
    <t>BJ BARBOSA COMERCIO &amp; SERVICOS - EIRELI</t>
  </si>
  <si>
    <t>33.471.717/0001-70</t>
  </si>
  <si>
    <t>LICITEC TECNOLOGIA EIRELI</t>
  </si>
  <si>
    <t>16.628.132/0001-00</t>
  </si>
  <si>
    <t>PHDS SERVICOS DE INFORMATICA LTDA</t>
  </si>
  <si>
    <t>13.481.371/0001-84</t>
  </si>
  <si>
    <t>COMPUTECH INFORMATICA LTDA</t>
  </si>
  <si>
    <t>09.170.651/0001-02</t>
  </si>
  <si>
    <t>SANET COMERCIO E SERVICOS DE INFORMATICA EIRELI</t>
  </si>
  <si>
    <t>11.329.948/0001-01</t>
  </si>
  <si>
    <t>ESFERA PRESTACAO DE SERVICOS E COMERCIO LTDA</t>
  </si>
  <si>
    <t>05.328.910/0001-11</t>
  </si>
  <si>
    <t>REPREMIG REPRESENTACAO E COMERCIO DE MINAS GERAIS LTDA</t>
  </si>
  <si>
    <t>65.149.197/0002-51</t>
  </si>
  <si>
    <t>I.D. INFORMATICA E SERVICOS LTDA.- EPP</t>
  </si>
  <si>
    <t>04.024.805/0001-26</t>
  </si>
  <si>
    <t>JAMILLY DE MOURA PEREIRA SANTOS</t>
  </si>
  <si>
    <t>08.585.030/0001-19</t>
  </si>
  <si>
    <t>BELINKI &amp; SOUZA LTDA</t>
  </si>
  <si>
    <t>08.831.603/0001-47</t>
  </si>
  <si>
    <t>MINAS SOLUCOES EM IMPRESSAO LTDA</t>
  </si>
  <si>
    <t>39.619.837/0001-59</t>
  </si>
  <si>
    <t>HYPER TECHNOLOGIES COMERCIO DE INFORMATICA E SERVICOS E</t>
  </si>
  <si>
    <t>40.689.972/0001-50</t>
  </si>
  <si>
    <t>POTENCIA SOM E INFORMATICA LTDA</t>
  </si>
  <si>
    <t>03.958.284/0001-11</t>
  </si>
  <si>
    <t>4U Digital Comércio e Serviços Eireli – EPP</t>
  </si>
  <si>
    <t>21.982.891/0001-07</t>
  </si>
  <si>
    <t>PABLO B DE SOUSA</t>
  </si>
  <si>
    <t>27.339.371/0001-59</t>
  </si>
  <si>
    <t>VETORSCAN SOLUCOES CORPORATIVAS E IMPORTACAO EIRELI</t>
  </si>
  <si>
    <t>11.113.866/0001-25</t>
  </si>
  <si>
    <t>PROCESSO Nº: 0006647-12.2020.8.01.0000</t>
  </si>
  <si>
    <t>Rio Branco,  17 de maio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</si>
</sst>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&quot;R$&quot;\ #,##0.00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Tahoma"/>
      <family val="2"/>
    </font>
    <font>
      <sz val="11"/>
      <color theme="1"/>
      <name val="Tahoma"/>
      <family val="2"/>
    </font>
    <font>
      <b/>
      <sz val="12"/>
      <color theme="1"/>
      <name val="Tahoma"/>
      <family val="2"/>
    </font>
    <font>
      <b/>
      <sz val="18"/>
      <name val="Tahoma"/>
      <family val="2"/>
    </font>
    <font>
      <sz val="12"/>
      <name val="Tahoma"/>
      <family val="2"/>
    </font>
    <font>
      <sz val="12"/>
      <color rgb="FFFF0000"/>
      <name val="Tahoma"/>
      <family val="2"/>
    </font>
    <font>
      <sz val="11"/>
      <color theme="1"/>
      <name val="Calibri"/>
      <family val="2"/>
      <scheme val="minor"/>
    </font>
    <font>
      <b/>
      <sz val="12"/>
      <name val="Tahoma"/>
      <family val="2"/>
    </font>
    <font>
      <b/>
      <sz val="12"/>
      <color theme="3" tint="-0.249977111117893"/>
      <name val="Tahoma"/>
      <family val="2"/>
    </font>
    <font>
      <b/>
      <sz val="14"/>
      <color theme="3" tint="-0.249977111117893"/>
      <name val="Tahoma"/>
      <family val="2"/>
    </font>
    <font>
      <b/>
      <sz val="18"/>
      <color theme="3" tint="-0.249977111117893"/>
      <name val="Tahoma"/>
      <family val="2"/>
    </font>
    <font>
      <sz val="14"/>
      <color theme="1"/>
      <name val="Tahoma"/>
      <family val="2"/>
    </font>
    <font>
      <b/>
      <sz val="14"/>
      <color theme="1"/>
      <name val="Tahoma"/>
      <family val="2"/>
    </font>
    <font>
      <sz val="13"/>
      <color theme="1"/>
      <name val="Tahoma"/>
      <family val="2"/>
    </font>
    <font>
      <b/>
      <sz val="13"/>
      <color theme="1"/>
      <name val="Tahoma"/>
      <family val="2"/>
    </font>
    <font>
      <sz val="13"/>
      <name val="Tahoma"/>
      <family val="2"/>
    </font>
    <font>
      <sz val="13"/>
      <color rgb="FFFF0000"/>
      <name val="Tahoma"/>
      <family val="2"/>
    </font>
  </fonts>
  <fills count="5">
    <fill>
      <patternFill patternType="none"/>
    </fill>
    <fill>
      <patternFill patternType="gray125"/>
    </fill>
    <fill>
      <gradientFill type="path">
        <stop position="0">
          <color theme="0"/>
        </stop>
        <stop position="1">
          <color theme="0" tint="-0.1490218817712943"/>
        </stop>
      </gradientFill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98">
    <xf numFmtId="0" fontId="0" fillId="0" borderId="0" xfId="0"/>
    <xf numFmtId="4" fontId="0" fillId="0" borderId="0" xfId="0" applyNumberForma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6" fillId="3" borderId="0" xfId="0" applyFont="1" applyFill="1" applyBorder="1" applyAlignment="1">
      <alignment horizontal="center"/>
    </xf>
    <xf numFmtId="0" fontId="1" fillId="3" borderId="0" xfId="0" applyFont="1" applyFill="1" applyBorder="1"/>
    <xf numFmtId="0" fontId="3" fillId="3" borderId="0" xfId="0" applyFont="1" applyFill="1" applyBorder="1" applyAlignment="1"/>
    <xf numFmtId="0" fontId="1" fillId="3" borderId="0" xfId="0" applyFont="1" applyFill="1" applyBorder="1" applyAlignment="1"/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0" borderId="0" xfId="0" applyFont="1" applyAlignment="1">
      <alignment vertical="top" wrapText="1"/>
    </xf>
    <xf numFmtId="0" fontId="5" fillId="4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8" fillId="4" borderId="1" xfId="0" applyNumberFormat="1" applyFont="1" applyFill="1" applyBorder="1" applyAlignment="1">
      <alignment horizontal="center" vertical="center" wrapText="1"/>
    </xf>
    <xf numFmtId="44" fontId="9" fillId="3" borderId="1" xfId="0" applyNumberFormat="1" applyFont="1" applyFill="1" applyBorder="1" applyAlignment="1">
      <alignment horizontal="center" vertical="center" wrapText="1"/>
    </xf>
    <xf numFmtId="44" fontId="9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9" fontId="8" fillId="0" borderId="1" xfId="0" applyNumberFormat="1" applyFont="1" applyFill="1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vertical="center"/>
    </xf>
    <xf numFmtId="44" fontId="8" fillId="3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3" fillId="3" borderId="0" xfId="0" applyFont="1" applyFill="1" applyBorder="1" applyAlignment="1">
      <alignment horizontal="center"/>
    </xf>
    <xf numFmtId="44" fontId="3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/>
    </xf>
    <xf numFmtId="44" fontId="3" fillId="3" borderId="1" xfId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justify" vertical="justify" wrapText="1"/>
    </xf>
    <xf numFmtId="0" fontId="8" fillId="4" borderId="1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vertical="top" wrapText="1"/>
    </xf>
    <xf numFmtId="0" fontId="13" fillId="0" borderId="0" xfId="0" applyFont="1" applyAlignment="1">
      <alignment horizontal="left" vertical="top" wrapText="1"/>
    </xf>
    <xf numFmtId="0" fontId="14" fillId="0" borderId="0" xfId="0" applyFont="1"/>
    <xf numFmtId="0" fontId="14" fillId="3" borderId="0" xfId="0" applyFont="1" applyFill="1" applyBorder="1"/>
    <xf numFmtId="0" fontId="15" fillId="3" borderId="0" xfId="0" applyFont="1" applyFill="1" applyBorder="1" applyAlignment="1">
      <alignment horizontal="center"/>
    </xf>
    <xf numFmtId="0" fontId="14" fillId="3" borderId="0" xfId="0" applyFont="1" applyFill="1" applyBorder="1" applyAlignment="1"/>
    <xf numFmtId="0" fontId="17" fillId="3" borderId="0" xfId="0" applyFont="1" applyFill="1" applyBorder="1" applyAlignment="1">
      <alignment horizontal="center"/>
    </xf>
    <xf numFmtId="44" fontId="4" fillId="4" borderId="2" xfId="1" applyFont="1" applyFill="1" applyBorder="1" applyAlignment="1">
      <alignment horizontal="center" vertical="center" wrapText="1"/>
    </xf>
    <xf numFmtId="44" fontId="4" fillId="4" borderId="3" xfId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justify" vertical="justify" wrapText="1"/>
    </xf>
    <xf numFmtId="0" fontId="3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justify" vertical="justify" wrapText="1"/>
    </xf>
    <xf numFmtId="0" fontId="15" fillId="3" borderId="0" xfId="0" applyFont="1" applyFill="1" applyBorder="1" applyAlignment="1">
      <alignment horizontal="center"/>
    </xf>
    <xf numFmtId="0" fontId="14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/>
    </xf>
  </cellXfs>
  <cellStyles count="2">
    <cellStyle name="Moeda" xfId="1" builtinId="4"/>
    <cellStyle name="Normal" xfId="0" builtinId="0"/>
  </cellStyles>
  <dxfs count="23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231322</xdr:colOff>
      <xdr:row>234</xdr:row>
      <xdr:rowOff>1</xdr:rowOff>
    </xdr:from>
    <xdr:to>
      <xdr:col>3</xdr:col>
      <xdr:colOff>626976</xdr:colOff>
      <xdr:row>237</xdr:row>
      <xdr:rowOff>139495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2345245" y="102674685"/>
          <a:ext cx="710994" cy="3442053"/>
        </a:xfrm>
        <a:prstGeom prst="rect">
          <a:avLst/>
        </a:prstGeom>
      </xdr:spPr>
    </xdr:pic>
    <xdr:clientData/>
  </xdr:twoCellAnchor>
  <xdr:twoCellAnchor editAs="oneCell">
    <xdr:from>
      <xdr:col>12</xdr:col>
      <xdr:colOff>544286</xdr:colOff>
      <xdr:row>234</xdr:row>
      <xdr:rowOff>136072</xdr:rowOff>
    </xdr:from>
    <xdr:to>
      <xdr:col>15</xdr:col>
      <xdr:colOff>231014</xdr:colOff>
      <xdr:row>238</xdr:row>
      <xdr:rowOff>70058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14777357" y="104176286"/>
          <a:ext cx="3315433" cy="695986"/>
        </a:xfrm>
        <a:prstGeom prst="rect">
          <a:avLst/>
        </a:prstGeom>
      </xdr:spPr>
    </xdr:pic>
    <xdr:clientData/>
  </xdr:twoCellAnchor>
  <xdr:twoCellAnchor>
    <xdr:from>
      <xdr:col>9</xdr:col>
      <xdr:colOff>81644</xdr:colOff>
      <xdr:row>0</xdr:row>
      <xdr:rowOff>0</xdr:rowOff>
    </xdr:from>
    <xdr:to>
      <xdr:col>9</xdr:col>
      <xdr:colOff>1009756</xdr:colOff>
      <xdr:row>3</xdr:row>
      <xdr:rowOff>64994</xdr:rowOff>
    </xdr:to>
    <xdr:pic>
      <xdr:nvPicPr>
        <xdr:cNvPr id="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81608" y="0"/>
          <a:ext cx="928112" cy="5956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103095</xdr:rowOff>
    </xdr:from>
    <xdr:to>
      <xdr:col>12</xdr:col>
      <xdr:colOff>0</xdr:colOff>
      <xdr:row>3</xdr:row>
      <xdr:rowOff>150720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63675" y="103095"/>
          <a:ext cx="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104775</xdr:rowOff>
    </xdr:from>
    <xdr:to>
      <xdr:col>12</xdr:col>
      <xdr:colOff>0</xdr:colOff>
      <xdr:row>4</xdr:row>
      <xdr:rowOff>33710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04775"/>
          <a:ext cx="0" cy="652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1131555</xdr:colOff>
      <xdr:row>0</xdr:row>
      <xdr:rowOff>75453</xdr:rowOff>
    </xdr:from>
    <xdr:to>
      <xdr:col>8</xdr:col>
      <xdr:colOff>780596</xdr:colOff>
      <xdr:row>3</xdr:row>
      <xdr:rowOff>140447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72734" y="75453"/>
          <a:ext cx="968933" cy="5956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317767</xdr:colOff>
      <xdr:row>169</xdr:row>
      <xdr:rowOff>88845</xdr:rowOff>
    </xdr:from>
    <xdr:to>
      <xdr:col>3</xdr:col>
      <xdr:colOff>657392</xdr:colOff>
      <xdr:row>173</xdr:row>
      <xdr:rowOff>37839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2437133" y="91905029"/>
          <a:ext cx="710994" cy="3444775"/>
        </a:xfrm>
        <a:prstGeom prst="rect">
          <a:avLst/>
        </a:prstGeom>
      </xdr:spPr>
    </xdr:pic>
    <xdr:clientData/>
  </xdr:twoCellAnchor>
  <xdr:twoCellAnchor editAs="oneCell">
    <xdr:from>
      <xdr:col>11</xdr:col>
      <xdr:colOff>653142</xdr:colOff>
      <xdr:row>170</xdr:row>
      <xdr:rowOff>77641</xdr:rowOff>
    </xdr:from>
    <xdr:to>
      <xdr:col>14</xdr:col>
      <xdr:colOff>76932</xdr:colOff>
      <xdr:row>174</xdr:row>
      <xdr:rowOff>11627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14056178" y="85843462"/>
          <a:ext cx="3315433" cy="69598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103095</xdr:rowOff>
    </xdr:from>
    <xdr:to>
      <xdr:col>12</xdr:col>
      <xdr:colOff>0</xdr:colOff>
      <xdr:row>3</xdr:row>
      <xdr:rowOff>150720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658975" y="103095"/>
          <a:ext cx="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104775</xdr:rowOff>
    </xdr:from>
    <xdr:to>
      <xdr:col>12</xdr:col>
      <xdr:colOff>0</xdr:colOff>
      <xdr:row>4</xdr:row>
      <xdr:rowOff>33710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58975" y="104775"/>
          <a:ext cx="0" cy="652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383162</xdr:colOff>
      <xdr:row>0</xdr:row>
      <xdr:rowOff>75453</xdr:rowOff>
    </xdr:from>
    <xdr:to>
      <xdr:col>9</xdr:col>
      <xdr:colOff>68036</xdr:colOff>
      <xdr:row>3</xdr:row>
      <xdr:rowOff>140447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43591" y="75453"/>
          <a:ext cx="909516" cy="5956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263341</xdr:colOff>
      <xdr:row>36</xdr:row>
      <xdr:rowOff>7201</xdr:rowOff>
    </xdr:from>
    <xdr:to>
      <xdr:col>3</xdr:col>
      <xdr:colOff>630179</xdr:colOff>
      <xdr:row>39</xdr:row>
      <xdr:rowOff>105874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2608585" y="13024421"/>
          <a:ext cx="710994" cy="3442053"/>
        </a:xfrm>
        <a:prstGeom prst="rect">
          <a:avLst/>
        </a:prstGeom>
      </xdr:spPr>
    </xdr:pic>
    <xdr:clientData/>
  </xdr:twoCellAnchor>
  <xdr:twoCellAnchor editAs="oneCell">
    <xdr:from>
      <xdr:col>11</xdr:col>
      <xdr:colOff>1360715</xdr:colOff>
      <xdr:row>36</xdr:row>
      <xdr:rowOff>64034</xdr:rowOff>
    </xdr:from>
    <xdr:to>
      <xdr:col>14</xdr:col>
      <xdr:colOff>117756</xdr:colOff>
      <xdr:row>39</xdr:row>
      <xdr:rowOff>147699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15512144" y="14446784"/>
          <a:ext cx="3315433" cy="6959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S244"/>
  <sheetViews>
    <sheetView topLeftCell="C1" zoomScale="68" zoomScaleNormal="68" workbookViewId="0">
      <selection activeCell="S232" sqref="S232"/>
    </sheetView>
  </sheetViews>
  <sheetFormatPr defaultRowHeight="14.25" x14ac:dyDescent="0.2"/>
  <cols>
    <col min="1" max="1" width="10.7109375" style="2" bestFit="1" customWidth="1"/>
    <col min="2" max="2" width="39.140625" style="2" customWidth="1"/>
    <col min="3" max="3" width="6.42578125" style="2" bestFit="1" customWidth="1"/>
    <col min="4" max="4" width="13" style="2" bestFit="1" customWidth="1"/>
    <col min="5" max="5" width="15.7109375" style="2" bestFit="1" customWidth="1"/>
    <col min="6" max="6" width="19.140625" style="2" bestFit="1" customWidth="1"/>
    <col min="7" max="7" width="16.7109375" style="2" bestFit="1" customWidth="1"/>
    <col min="8" max="8" width="19.140625" style="2" bestFit="1" customWidth="1"/>
    <col min="9" max="9" width="17" style="2" customWidth="1"/>
    <col min="10" max="10" width="19.140625" style="2" bestFit="1" customWidth="1"/>
    <col min="11" max="11" width="16.140625" style="2" bestFit="1" customWidth="1"/>
    <col min="12" max="12" width="19.140625" style="2" bestFit="1" customWidth="1"/>
    <col min="13" max="13" width="16.85546875" style="2" bestFit="1" customWidth="1"/>
    <col min="14" max="14" width="19.140625" style="2" customWidth="1"/>
    <col min="15" max="15" width="18.28515625" style="2" bestFit="1" customWidth="1"/>
    <col min="16" max="16" width="21" style="2" customWidth="1"/>
    <col min="17" max="17" width="14.5703125" style="2" customWidth="1"/>
    <col min="18" max="18" width="12.140625" style="2" customWidth="1"/>
    <col min="19" max="19" width="11.28515625" style="2" customWidth="1"/>
    <col min="20" max="16384" width="9.140625" style="2"/>
  </cols>
  <sheetData>
    <row r="5" spans="1:19" ht="15" x14ac:dyDescent="0.2">
      <c r="A5" s="74" t="s">
        <v>0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</row>
    <row r="6" spans="1:19" ht="15" x14ac:dyDescent="0.2">
      <c r="A6" s="74" t="s">
        <v>4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</row>
    <row r="7" spans="1:19" ht="15" x14ac:dyDescent="0.2">
      <c r="A7" s="75" t="s">
        <v>22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</row>
    <row r="8" spans="1:19" ht="15" x14ac:dyDescent="0.2">
      <c r="A8" s="3"/>
      <c r="B8" s="3"/>
      <c r="C8" s="3"/>
      <c r="D8" s="3"/>
      <c r="E8" s="5"/>
      <c r="F8" s="5"/>
      <c r="G8" s="5"/>
      <c r="H8" s="5"/>
      <c r="I8" s="7"/>
      <c r="J8" s="7"/>
      <c r="K8" s="8"/>
      <c r="L8" s="8"/>
      <c r="M8" s="32"/>
      <c r="N8" s="32"/>
      <c r="O8" s="4"/>
      <c r="P8" s="6"/>
      <c r="Q8" s="4"/>
      <c r="R8" s="4"/>
      <c r="S8" s="4"/>
    </row>
    <row r="9" spans="1:19" ht="51.75" customHeight="1" x14ac:dyDescent="0.2">
      <c r="A9" s="17" t="s">
        <v>18</v>
      </c>
      <c r="B9" s="80" t="s">
        <v>23</v>
      </c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</row>
    <row r="10" spans="1:19" ht="19.5" customHeight="1" x14ac:dyDescent="0.2">
      <c r="A10" s="14" t="s">
        <v>17</v>
      </c>
      <c r="B10" s="79" t="s">
        <v>24</v>
      </c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33"/>
      <c r="N10" s="33"/>
      <c r="O10" s="14"/>
      <c r="P10" s="14"/>
      <c r="Q10" s="14"/>
      <c r="R10" s="14"/>
      <c r="S10" s="14"/>
    </row>
    <row r="11" spans="1:19" ht="15.75" thickBot="1" x14ac:dyDescent="0.2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spans="1:19" ht="40.5" customHeight="1" thickBot="1" x14ac:dyDescent="0.25">
      <c r="A12" s="76" t="s">
        <v>13</v>
      </c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8"/>
    </row>
    <row r="13" spans="1:19" ht="31.5" customHeight="1" x14ac:dyDescent="0.2">
      <c r="B13" s="76" t="s">
        <v>37</v>
      </c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</row>
    <row r="14" spans="1:19" ht="50.25" customHeight="1" x14ac:dyDescent="0.2">
      <c r="A14" s="62" t="s">
        <v>1</v>
      </c>
      <c r="B14" s="58" t="s">
        <v>2</v>
      </c>
      <c r="C14" s="58" t="s">
        <v>3</v>
      </c>
      <c r="D14" s="58" t="s">
        <v>19</v>
      </c>
      <c r="E14" s="63" t="s">
        <v>61</v>
      </c>
      <c r="F14" s="64"/>
      <c r="G14" s="63" t="s">
        <v>63</v>
      </c>
      <c r="H14" s="64"/>
      <c r="I14" s="63" t="s">
        <v>65</v>
      </c>
      <c r="J14" s="64"/>
      <c r="K14" s="63" t="s">
        <v>69</v>
      </c>
      <c r="L14" s="64"/>
      <c r="M14" s="63" t="s">
        <v>71</v>
      </c>
      <c r="N14" s="64"/>
      <c r="O14" s="58" t="s">
        <v>6</v>
      </c>
      <c r="P14" s="58"/>
      <c r="Q14" s="58"/>
      <c r="R14" s="58"/>
      <c r="S14" s="59"/>
    </row>
    <row r="15" spans="1:19" ht="24" customHeight="1" x14ac:dyDescent="0.2">
      <c r="A15" s="62"/>
      <c r="B15" s="58"/>
      <c r="C15" s="58"/>
      <c r="D15" s="58"/>
      <c r="E15" s="58" t="s">
        <v>62</v>
      </c>
      <c r="F15" s="58"/>
      <c r="G15" s="58" t="s">
        <v>64</v>
      </c>
      <c r="H15" s="58"/>
      <c r="I15" s="60" t="s">
        <v>66</v>
      </c>
      <c r="J15" s="61"/>
      <c r="K15" s="60" t="s">
        <v>70</v>
      </c>
      <c r="L15" s="61"/>
      <c r="M15" s="60" t="s">
        <v>72</v>
      </c>
      <c r="N15" s="61"/>
      <c r="O15" s="58" t="s">
        <v>11</v>
      </c>
      <c r="P15" s="58"/>
      <c r="Q15" s="58"/>
      <c r="R15" s="58"/>
      <c r="S15" s="59"/>
    </row>
    <row r="16" spans="1:19" ht="42" customHeight="1" x14ac:dyDescent="0.2">
      <c r="A16" s="62"/>
      <c r="B16" s="58"/>
      <c r="C16" s="58"/>
      <c r="D16" s="58"/>
      <c r="E16" s="19" t="s">
        <v>20</v>
      </c>
      <c r="F16" s="19" t="s">
        <v>21</v>
      </c>
      <c r="G16" s="19" t="s">
        <v>20</v>
      </c>
      <c r="H16" s="19" t="s">
        <v>21</v>
      </c>
      <c r="I16" s="19" t="s">
        <v>20</v>
      </c>
      <c r="J16" s="19" t="s">
        <v>21</v>
      </c>
      <c r="K16" s="19" t="s">
        <v>20</v>
      </c>
      <c r="L16" s="19" t="s">
        <v>21</v>
      </c>
      <c r="M16" s="19" t="s">
        <v>20</v>
      </c>
      <c r="N16" s="19" t="s">
        <v>21</v>
      </c>
      <c r="O16" s="20" t="s">
        <v>7</v>
      </c>
      <c r="P16" s="20" t="s">
        <v>12</v>
      </c>
      <c r="Q16" s="20" t="s">
        <v>8</v>
      </c>
      <c r="R16" s="20" t="s">
        <v>9</v>
      </c>
      <c r="S16" s="21" t="s">
        <v>10</v>
      </c>
    </row>
    <row r="17" spans="1:19" ht="42" customHeight="1" x14ac:dyDescent="0.2">
      <c r="A17" s="22">
        <v>1</v>
      </c>
      <c r="B17" s="18" t="s">
        <v>25</v>
      </c>
      <c r="C17" s="23" t="s">
        <v>33</v>
      </c>
      <c r="D17" s="24">
        <v>38565.67</v>
      </c>
      <c r="E17" s="31" t="s">
        <v>87</v>
      </c>
      <c r="F17" s="25" t="s">
        <v>87</v>
      </c>
      <c r="G17" s="31">
        <v>2.5</v>
      </c>
      <c r="H17" s="26">
        <f t="shared" ref="H17:H33" si="0">D17*G17</f>
        <v>96414.174999999988</v>
      </c>
      <c r="I17" s="31" t="s">
        <v>87</v>
      </c>
      <c r="J17" s="25" t="s">
        <v>87</v>
      </c>
      <c r="K17" s="31">
        <v>2.5</v>
      </c>
      <c r="L17" s="26">
        <f t="shared" ref="L17:L33" si="1">K17*D17</f>
        <v>96414.174999999988</v>
      </c>
      <c r="M17" s="35">
        <v>3.4</v>
      </c>
      <c r="N17" s="26">
        <f>M17*D17</f>
        <v>131123.27799999999</v>
      </c>
      <c r="O17" s="27">
        <f>TRUNC(AVERAGE(E17,G17,I17,K17,M17),2)</f>
        <v>2.8</v>
      </c>
      <c r="P17" s="27">
        <f>D17*O17</f>
        <v>107983.87599999999</v>
      </c>
      <c r="Q17" s="28">
        <f>STDEV(E17,G17,I17,K17,M17)</f>
        <v>0.5196152422706628</v>
      </c>
      <c r="R17" s="29">
        <f>TRUNC(Q17/O17*100)/100</f>
        <v>0.18</v>
      </c>
      <c r="S17" s="30">
        <f>COUNTA(G17,M17,K17)</f>
        <v>3</v>
      </c>
    </row>
    <row r="18" spans="1:19" ht="42" customHeight="1" x14ac:dyDescent="0.2">
      <c r="A18" s="22">
        <v>2</v>
      </c>
      <c r="B18" s="18" t="s">
        <v>26</v>
      </c>
      <c r="C18" s="23" t="s">
        <v>33</v>
      </c>
      <c r="D18" s="24">
        <v>38565.67</v>
      </c>
      <c r="E18" s="31">
        <v>6</v>
      </c>
      <c r="F18" s="25">
        <f t="shared" ref="F18:F29" si="2">D18*E18</f>
        <v>231394.02</v>
      </c>
      <c r="G18" s="31" t="s">
        <v>87</v>
      </c>
      <c r="H18" s="25" t="s">
        <v>87</v>
      </c>
      <c r="I18" s="31">
        <v>5.4</v>
      </c>
      <c r="J18" s="26">
        <f t="shared" ref="J18:J231" si="3">$D18*I18</f>
        <v>208254.61800000002</v>
      </c>
      <c r="K18" s="31">
        <v>8.5</v>
      </c>
      <c r="L18" s="26">
        <f t="shared" si="1"/>
        <v>327808.19500000001</v>
      </c>
      <c r="M18" s="37" t="s">
        <v>87</v>
      </c>
      <c r="N18" s="25" t="s">
        <v>87</v>
      </c>
      <c r="O18" s="27">
        <f t="shared" ref="O18:O33" si="4">TRUNC(AVERAGE(E18,G18,I18,K18,M18),2)</f>
        <v>6.63</v>
      </c>
      <c r="P18" s="27">
        <f t="shared" ref="P18:P33" si="5">D18*O18</f>
        <v>255690.3921</v>
      </c>
      <c r="Q18" s="28">
        <f t="shared" ref="Q18:Q33" si="6">STDEV(E18,G18,I18,K18,M18)</f>
        <v>1.6441816606851407</v>
      </c>
      <c r="R18" s="29">
        <f t="shared" ref="R18:R29" si="7">TRUNC(Q18/O18*100)/100</f>
        <v>0.24</v>
      </c>
      <c r="S18" s="30">
        <f>COUNTA(E18,I18,K18)</f>
        <v>3</v>
      </c>
    </row>
    <row r="19" spans="1:19" ht="42" customHeight="1" x14ac:dyDescent="0.2">
      <c r="A19" s="22">
        <v>3</v>
      </c>
      <c r="B19" s="18" t="s">
        <v>27</v>
      </c>
      <c r="C19" s="23" t="s">
        <v>33</v>
      </c>
      <c r="D19" s="24">
        <v>38565.67</v>
      </c>
      <c r="E19" s="31" t="s">
        <v>87</v>
      </c>
      <c r="F19" s="25" t="s">
        <v>87</v>
      </c>
      <c r="G19" s="31">
        <v>2.5</v>
      </c>
      <c r="H19" s="26">
        <f t="shared" si="0"/>
        <v>96414.174999999988</v>
      </c>
      <c r="I19" s="31" t="s">
        <v>87</v>
      </c>
      <c r="J19" s="25" t="s">
        <v>87</v>
      </c>
      <c r="K19" s="31">
        <v>2.5</v>
      </c>
      <c r="L19" s="26">
        <f t="shared" si="1"/>
        <v>96414.174999999988</v>
      </c>
      <c r="M19" s="35">
        <v>3.4</v>
      </c>
      <c r="N19" s="26">
        <f t="shared" ref="N19:N33" si="8">M19*D19</f>
        <v>131123.27799999999</v>
      </c>
      <c r="O19" s="27">
        <f t="shared" si="4"/>
        <v>2.8</v>
      </c>
      <c r="P19" s="27">
        <f t="shared" si="5"/>
        <v>107983.87599999999</v>
      </c>
      <c r="Q19" s="28">
        <f t="shared" si="6"/>
        <v>0.5196152422706628</v>
      </c>
      <c r="R19" s="29">
        <f t="shared" si="7"/>
        <v>0.18</v>
      </c>
      <c r="S19" s="30">
        <f t="shared" ref="S19:S20" si="9">COUNTA(E19,I19,K19)</f>
        <v>3</v>
      </c>
    </row>
    <row r="20" spans="1:19" ht="42" customHeight="1" x14ac:dyDescent="0.2">
      <c r="A20" s="22">
        <v>4</v>
      </c>
      <c r="B20" s="18" t="s">
        <v>28</v>
      </c>
      <c r="C20" s="23" t="s">
        <v>33</v>
      </c>
      <c r="D20" s="24">
        <v>38565.67</v>
      </c>
      <c r="E20" s="31" t="s">
        <v>87</v>
      </c>
      <c r="F20" s="25" t="s">
        <v>87</v>
      </c>
      <c r="G20" s="31">
        <v>2.5</v>
      </c>
      <c r="H20" s="26">
        <f t="shared" si="0"/>
        <v>96414.174999999988</v>
      </c>
      <c r="I20" s="31" t="s">
        <v>87</v>
      </c>
      <c r="J20" s="25" t="s">
        <v>87</v>
      </c>
      <c r="K20" s="31">
        <v>2.5</v>
      </c>
      <c r="L20" s="26">
        <f t="shared" si="1"/>
        <v>96414.174999999988</v>
      </c>
      <c r="M20" s="35">
        <v>3.4</v>
      </c>
      <c r="N20" s="26">
        <f t="shared" si="8"/>
        <v>131123.27799999999</v>
      </c>
      <c r="O20" s="27">
        <f t="shared" si="4"/>
        <v>2.8</v>
      </c>
      <c r="P20" s="27">
        <f t="shared" si="5"/>
        <v>107983.87599999999</v>
      </c>
      <c r="Q20" s="28">
        <f t="shared" si="6"/>
        <v>0.5196152422706628</v>
      </c>
      <c r="R20" s="29">
        <f t="shared" si="7"/>
        <v>0.18</v>
      </c>
      <c r="S20" s="30">
        <f t="shared" si="9"/>
        <v>3</v>
      </c>
    </row>
    <row r="21" spans="1:19" ht="42" customHeight="1" x14ac:dyDescent="0.2">
      <c r="A21" s="62" t="s">
        <v>1</v>
      </c>
      <c r="B21" s="58" t="s">
        <v>2</v>
      </c>
      <c r="C21" s="58" t="s">
        <v>3</v>
      </c>
      <c r="D21" s="58" t="s">
        <v>19</v>
      </c>
      <c r="E21" s="63" t="s">
        <v>61</v>
      </c>
      <c r="F21" s="64"/>
      <c r="G21" s="63" t="s">
        <v>63</v>
      </c>
      <c r="H21" s="64"/>
      <c r="I21" s="63" t="s">
        <v>65</v>
      </c>
      <c r="J21" s="64"/>
      <c r="K21" s="63" t="s">
        <v>69</v>
      </c>
      <c r="L21" s="64"/>
      <c r="M21" s="67" t="s">
        <v>73</v>
      </c>
      <c r="N21" s="68"/>
      <c r="O21" s="58" t="s">
        <v>6</v>
      </c>
      <c r="P21" s="58"/>
      <c r="Q21" s="58"/>
      <c r="R21" s="58"/>
      <c r="S21" s="59"/>
    </row>
    <row r="22" spans="1:19" ht="42" customHeight="1" x14ac:dyDescent="0.2">
      <c r="A22" s="62"/>
      <c r="B22" s="58"/>
      <c r="C22" s="58"/>
      <c r="D22" s="58"/>
      <c r="E22" s="58" t="s">
        <v>62</v>
      </c>
      <c r="F22" s="58"/>
      <c r="G22" s="58" t="s">
        <v>64</v>
      </c>
      <c r="H22" s="58"/>
      <c r="I22" s="60" t="s">
        <v>66</v>
      </c>
      <c r="J22" s="61"/>
      <c r="K22" s="60" t="s">
        <v>70</v>
      </c>
      <c r="L22" s="61"/>
      <c r="M22" s="69"/>
      <c r="N22" s="70"/>
      <c r="O22" s="58" t="s">
        <v>11</v>
      </c>
      <c r="P22" s="58"/>
      <c r="Q22" s="58"/>
      <c r="R22" s="58"/>
      <c r="S22" s="59"/>
    </row>
    <row r="23" spans="1:19" ht="42" customHeight="1" x14ac:dyDescent="0.2">
      <c r="A23" s="62"/>
      <c r="B23" s="58"/>
      <c r="C23" s="58"/>
      <c r="D23" s="58"/>
      <c r="E23" s="19" t="s">
        <v>20</v>
      </c>
      <c r="F23" s="19" t="s">
        <v>21</v>
      </c>
      <c r="G23" s="19" t="s">
        <v>20</v>
      </c>
      <c r="H23" s="19" t="s">
        <v>21</v>
      </c>
      <c r="I23" s="19" t="s">
        <v>20</v>
      </c>
      <c r="J23" s="19" t="s">
        <v>21</v>
      </c>
      <c r="K23" s="19" t="s">
        <v>20</v>
      </c>
      <c r="L23" s="19" t="s">
        <v>21</v>
      </c>
      <c r="M23" s="19" t="s">
        <v>20</v>
      </c>
      <c r="N23" s="19" t="s">
        <v>21</v>
      </c>
      <c r="O23" s="20" t="s">
        <v>7</v>
      </c>
      <c r="P23" s="20" t="s">
        <v>12</v>
      </c>
      <c r="Q23" s="20" t="s">
        <v>8</v>
      </c>
      <c r="R23" s="20" t="s">
        <v>9</v>
      </c>
      <c r="S23" s="21" t="s">
        <v>10</v>
      </c>
    </row>
    <row r="24" spans="1:19" ht="42" customHeight="1" x14ac:dyDescent="0.2">
      <c r="A24" s="22">
        <v>5</v>
      </c>
      <c r="B24" s="18" t="s">
        <v>29</v>
      </c>
      <c r="C24" s="23" t="s">
        <v>34</v>
      </c>
      <c r="D24" s="23">
        <v>90</v>
      </c>
      <c r="E24" s="31">
        <v>200</v>
      </c>
      <c r="F24" s="25">
        <f t="shared" si="2"/>
        <v>18000</v>
      </c>
      <c r="G24" s="31" t="s">
        <v>87</v>
      </c>
      <c r="H24" s="25" t="s">
        <v>87</v>
      </c>
      <c r="I24" s="31">
        <v>250</v>
      </c>
      <c r="J24" s="26">
        <f t="shared" si="3"/>
        <v>22500</v>
      </c>
      <c r="K24" s="31">
        <v>250</v>
      </c>
      <c r="L24" s="26">
        <f t="shared" si="1"/>
        <v>22500</v>
      </c>
      <c r="M24" s="35">
        <v>288</v>
      </c>
      <c r="N24" s="26">
        <f t="shared" si="8"/>
        <v>25920</v>
      </c>
      <c r="O24" s="27">
        <f t="shared" si="4"/>
        <v>247</v>
      </c>
      <c r="P24" s="27">
        <f t="shared" si="5"/>
        <v>22230</v>
      </c>
      <c r="Q24" s="28">
        <f t="shared" si="6"/>
        <v>36.092473823037771</v>
      </c>
      <c r="R24" s="29">
        <f t="shared" si="7"/>
        <v>0.14000000000000001</v>
      </c>
      <c r="S24" s="30">
        <f>COUNTA(E24,I24,K24,M24)</f>
        <v>4</v>
      </c>
    </row>
    <row r="25" spans="1:19" ht="42" customHeight="1" x14ac:dyDescent="0.2">
      <c r="A25" s="62" t="s">
        <v>1</v>
      </c>
      <c r="B25" s="58" t="s">
        <v>2</v>
      </c>
      <c r="C25" s="58" t="s">
        <v>3</v>
      </c>
      <c r="D25" s="58" t="s">
        <v>19</v>
      </c>
      <c r="E25" s="63" t="s">
        <v>61</v>
      </c>
      <c r="F25" s="64"/>
      <c r="G25" s="63" t="s">
        <v>63</v>
      </c>
      <c r="H25" s="64"/>
      <c r="I25" s="63" t="s">
        <v>65</v>
      </c>
      <c r="J25" s="64"/>
      <c r="K25" s="63" t="s">
        <v>69</v>
      </c>
      <c r="L25" s="64"/>
      <c r="M25" s="63" t="s">
        <v>74</v>
      </c>
      <c r="N25" s="64"/>
      <c r="O25" s="58" t="s">
        <v>6</v>
      </c>
      <c r="P25" s="58"/>
      <c r="Q25" s="58"/>
      <c r="R25" s="58"/>
      <c r="S25" s="59"/>
    </row>
    <row r="26" spans="1:19" ht="42" customHeight="1" x14ac:dyDescent="0.2">
      <c r="A26" s="62"/>
      <c r="B26" s="58"/>
      <c r="C26" s="58"/>
      <c r="D26" s="58"/>
      <c r="E26" s="58" t="s">
        <v>62</v>
      </c>
      <c r="F26" s="58"/>
      <c r="G26" s="58" t="s">
        <v>64</v>
      </c>
      <c r="H26" s="58"/>
      <c r="I26" s="60" t="s">
        <v>66</v>
      </c>
      <c r="J26" s="61"/>
      <c r="K26" s="60" t="s">
        <v>70</v>
      </c>
      <c r="L26" s="61"/>
      <c r="M26" s="60" t="s">
        <v>77</v>
      </c>
      <c r="N26" s="61"/>
      <c r="O26" s="58" t="s">
        <v>11</v>
      </c>
      <c r="P26" s="58"/>
      <c r="Q26" s="58"/>
      <c r="R26" s="58"/>
      <c r="S26" s="59"/>
    </row>
    <row r="27" spans="1:19" ht="42" customHeight="1" x14ac:dyDescent="0.2">
      <c r="A27" s="62"/>
      <c r="B27" s="58"/>
      <c r="C27" s="58"/>
      <c r="D27" s="58"/>
      <c r="E27" s="19" t="s">
        <v>20</v>
      </c>
      <c r="F27" s="19" t="s">
        <v>21</v>
      </c>
      <c r="G27" s="19" t="s">
        <v>20</v>
      </c>
      <c r="H27" s="19" t="s">
        <v>21</v>
      </c>
      <c r="I27" s="19" t="s">
        <v>20</v>
      </c>
      <c r="J27" s="19" t="s">
        <v>21</v>
      </c>
      <c r="K27" s="19" t="s">
        <v>20</v>
      </c>
      <c r="L27" s="19" t="s">
        <v>21</v>
      </c>
      <c r="M27" s="19" t="s">
        <v>20</v>
      </c>
      <c r="N27" s="19" t="s">
        <v>21</v>
      </c>
      <c r="O27" s="20" t="s">
        <v>7</v>
      </c>
      <c r="P27" s="20" t="s">
        <v>12</v>
      </c>
      <c r="Q27" s="20" t="s">
        <v>8</v>
      </c>
      <c r="R27" s="20" t="s">
        <v>9</v>
      </c>
      <c r="S27" s="21" t="s">
        <v>10</v>
      </c>
    </row>
    <row r="28" spans="1:19" ht="42" customHeight="1" x14ac:dyDescent="0.2">
      <c r="A28" s="22">
        <v>6</v>
      </c>
      <c r="B28" s="18" t="s">
        <v>30</v>
      </c>
      <c r="C28" s="23" t="s">
        <v>34</v>
      </c>
      <c r="D28" s="23">
        <v>108</v>
      </c>
      <c r="E28" s="31">
        <v>150</v>
      </c>
      <c r="F28" s="25">
        <f t="shared" si="2"/>
        <v>16200</v>
      </c>
      <c r="G28" s="31" t="s">
        <v>87</v>
      </c>
      <c r="H28" s="25" t="s">
        <v>87</v>
      </c>
      <c r="I28" s="31">
        <v>150</v>
      </c>
      <c r="J28" s="26">
        <f t="shared" si="3"/>
        <v>16200</v>
      </c>
      <c r="K28" s="31">
        <v>200</v>
      </c>
      <c r="L28" s="26">
        <f t="shared" si="1"/>
        <v>21600</v>
      </c>
      <c r="M28" s="26">
        <v>239</v>
      </c>
      <c r="N28" s="26">
        <f t="shared" si="8"/>
        <v>25812</v>
      </c>
      <c r="O28" s="27">
        <f t="shared" si="4"/>
        <v>184.75</v>
      </c>
      <c r="P28" s="27">
        <f t="shared" si="5"/>
        <v>19953</v>
      </c>
      <c r="Q28" s="28">
        <f t="shared" si="6"/>
        <v>43.169240592502128</v>
      </c>
      <c r="R28" s="29">
        <f t="shared" si="7"/>
        <v>0.23</v>
      </c>
      <c r="S28" s="30">
        <f>COUNTA(E28,I28,K28,M28)</f>
        <v>4</v>
      </c>
    </row>
    <row r="29" spans="1:19" ht="42" customHeight="1" x14ac:dyDescent="0.2">
      <c r="A29" s="22">
        <v>7</v>
      </c>
      <c r="B29" s="18" t="s">
        <v>31</v>
      </c>
      <c r="C29" s="23" t="s">
        <v>34</v>
      </c>
      <c r="D29" s="23">
        <v>24</v>
      </c>
      <c r="E29" s="31">
        <v>350</v>
      </c>
      <c r="F29" s="25">
        <f t="shared" si="2"/>
        <v>8400</v>
      </c>
      <c r="G29" s="31">
        <v>400</v>
      </c>
      <c r="H29" s="26">
        <f t="shared" si="0"/>
        <v>9600</v>
      </c>
      <c r="I29" s="31">
        <v>450</v>
      </c>
      <c r="J29" s="26">
        <f t="shared" si="3"/>
        <v>10800</v>
      </c>
      <c r="K29" s="31">
        <v>300</v>
      </c>
      <c r="L29" s="26">
        <f t="shared" si="1"/>
        <v>7200</v>
      </c>
      <c r="M29" s="31" t="s">
        <v>87</v>
      </c>
      <c r="N29" s="25" t="s">
        <v>87</v>
      </c>
      <c r="O29" s="27">
        <f t="shared" si="4"/>
        <v>375</v>
      </c>
      <c r="P29" s="27">
        <f t="shared" si="5"/>
        <v>9000</v>
      </c>
      <c r="Q29" s="28">
        <f t="shared" si="6"/>
        <v>64.54972243679029</v>
      </c>
      <c r="R29" s="29">
        <f t="shared" si="7"/>
        <v>0.17</v>
      </c>
      <c r="S29" s="30">
        <f>COUNTA(E29,I29,K29,G29)</f>
        <v>4</v>
      </c>
    </row>
    <row r="30" spans="1:19" ht="42" customHeight="1" x14ac:dyDescent="0.2">
      <c r="A30" s="62" t="s">
        <v>1</v>
      </c>
      <c r="B30" s="58" t="s">
        <v>2</v>
      </c>
      <c r="C30" s="58" t="s">
        <v>3</v>
      </c>
      <c r="D30" s="58" t="s">
        <v>19</v>
      </c>
      <c r="E30" s="63" t="s">
        <v>61</v>
      </c>
      <c r="F30" s="64"/>
      <c r="G30" s="63" t="s">
        <v>63</v>
      </c>
      <c r="H30" s="64"/>
      <c r="I30" s="63" t="s">
        <v>65</v>
      </c>
      <c r="J30" s="64"/>
      <c r="K30" s="63" t="s">
        <v>69</v>
      </c>
      <c r="L30" s="64"/>
      <c r="M30" s="63" t="s">
        <v>75</v>
      </c>
      <c r="N30" s="64"/>
      <c r="O30" s="58" t="s">
        <v>6</v>
      </c>
      <c r="P30" s="58"/>
      <c r="Q30" s="58"/>
      <c r="R30" s="58"/>
      <c r="S30" s="59"/>
    </row>
    <row r="31" spans="1:19" ht="42" customHeight="1" x14ac:dyDescent="0.2">
      <c r="A31" s="62"/>
      <c r="B31" s="58"/>
      <c r="C31" s="58"/>
      <c r="D31" s="58"/>
      <c r="E31" s="58" t="s">
        <v>62</v>
      </c>
      <c r="F31" s="58"/>
      <c r="G31" s="58" t="s">
        <v>64</v>
      </c>
      <c r="H31" s="58"/>
      <c r="I31" s="60" t="s">
        <v>66</v>
      </c>
      <c r="J31" s="61"/>
      <c r="K31" s="60" t="s">
        <v>70</v>
      </c>
      <c r="L31" s="61"/>
      <c r="M31" s="60" t="s">
        <v>76</v>
      </c>
      <c r="N31" s="61"/>
      <c r="O31" s="58" t="s">
        <v>11</v>
      </c>
      <c r="P31" s="58"/>
      <c r="Q31" s="58"/>
      <c r="R31" s="58"/>
      <c r="S31" s="59"/>
    </row>
    <row r="32" spans="1:19" ht="42" customHeight="1" x14ac:dyDescent="0.2">
      <c r="A32" s="62"/>
      <c r="B32" s="58"/>
      <c r="C32" s="58"/>
      <c r="D32" s="58"/>
      <c r="E32" s="19" t="s">
        <v>20</v>
      </c>
      <c r="F32" s="19" t="s">
        <v>21</v>
      </c>
      <c r="G32" s="19" t="s">
        <v>20</v>
      </c>
      <c r="H32" s="19" t="s">
        <v>21</v>
      </c>
      <c r="I32" s="19" t="s">
        <v>20</v>
      </c>
      <c r="J32" s="19" t="s">
        <v>21</v>
      </c>
      <c r="K32" s="19" t="s">
        <v>20</v>
      </c>
      <c r="L32" s="19" t="s">
        <v>21</v>
      </c>
      <c r="M32" s="19" t="s">
        <v>20</v>
      </c>
      <c r="N32" s="19" t="s">
        <v>21</v>
      </c>
      <c r="O32" s="20" t="s">
        <v>7</v>
      </c>
      <c r="P32" s="20" t="s">
        <v>12</v>
      </c>
      <c r="Q32" s="20" t="s">
        <v>8</v>
      </c>
      <c r="R32" s="20" t="s">
        <v>9</v>
      </c>
      <c r="S32" s="21" t="s">
        <v>10</v>
      </c>
    </row>
    <row r="33" spans="1:19" ht="42" customHeight="1" x14ac:dyDescent="0.2">
      <c r="A33" s="22">
        <v>8</v>
      </c>
      <c r="B33" s="18" t="s">
        <v>32</v>
      </c>
      <c r="C33" s="23" t="s">
        <v>35</v>
      </c>
      <c r="D33" s="23">
        <v>300</v>
      </c>
      <c r="E33" s="31" t="s">
        <v>87</v>
      </c>
      <c r="F33" s="25" t="s">
        <v>87</v>
      </c>
      <c r="G33" s="31">
        <v>600</v>
      </c>
      <c r="H33" s="26">
        <f t="shared" si="0"/>
        <v>180000</v>
      </c>
      <c r="I33" s="31" t="s">
        <v>87</v>
      </c>
      <c r="J33" s="25" t="s">
        <v>87</v>
      </c>
      <c r="K33" s="31">
        <v>300</v>
      </c>
      <c r="L33" s="26">
        <f t="shared" si="1"/>
        <v>90000</v>
      </c>
      <c r="M33" s="35">
        <v>420</v>
      </c>
      <c r="N33" s="26">
        <f t="shared" si="8"/>
        <v>126000</v>
      </c>
      <c r="O33" s="27">
        <f t="shared" si="4"/>
        <v>440</v>
      </c>
      <c r="P33" s="27">
        <f t="shared" si="5"/>
        <v>132000</v>
      </c>
      <c r="Q33" s="28">
        <f t="shared" si="6"/>
        <v>150.99668870541498</v>
      </c>
      <c r="R33" s="29">
        <v>0.25</v>
      </c>
      <c r="S33" s="30">
        <v>3</v>
      </c>
    </row>
    <row r="34" spans="1:19" ht="42" customHeight="1" x14ac:dyDescent="0.2">
      <c r="A34" s="71" t="s">
        <v>36</v>
      </c>
      <c r="B34" s="72"/>
      <c r="C34" s="72"/>
      <c r="D34" s="73"/>
      <c r="E34" s="56">
        <f>SUM(F17:F33)</f>
        <v>273994.02</v>
      </c>
      <c r="F34" s="57"/>
      <c r="G34" s="56">
        <f>SUM(H17:H33)</f>
        <v>478842.52499999997</v>
      </c>
      <c r="H34" s="57"/>
      <c r="I34" s="56">
        <f>SUM(J17:J33)</f>
        <v>257754.61800000002</v>
      </c>
      <c r="J34" s="57"/>
      <c r="K34" s="56">
        <f>SUM(L17:L33)</f>
        <v>758350.72</v>
      </c>
      <c r="L34" s="57"/>
      <c r="M34" s="56">
        <f>SUM(N17:N33)</f>
        <v>571101.83400000003</v>
      </c>
      <c r="N34" s="57"/>
      <c r="O34" s="27"/>
      <c r="P34" s="36">
        <f>SUM(P17:P33)</f>
        <v>762825.02009999997</v>
      </c>
      <c r="Q34" s="28"/>
      <c r="R34" s="29"/>
      <c r="S34" s="30"/>
    </row>
    <row r="35" spans="1:19" ht="42" customHeight="1" x14ac:dyDescent="0.2">
      <c r="A35" s="65" t="s">
        <v>38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</row>
    <row r="36" spans="1:19" ht="42" customHeight="1" x14ac:dyDescent="0.2">
      <c r="A36" s="62" t="s">
        <v>1</v>
      </c>
      <c r="B36" s="58" t="s">
        <v>2</v>
      </c>
      <c r="C36" s="58" t="s">
        <v>3</v>
      </c>
      <c r="D36" s="58" t="s">
        <v>19</v>
      </c>
      <c r="E36" s="63" t="s">
        <v>61</v>
      </c>
      <c r="F36" s="64"/>
      <c r="G36" s="63" t="s">
        <v>63</v>
      </c>
      <c r="H36" s="64"/>
      <c r="I36" s="63" t="s">
        <v>65</v>
      </c>
      <c r="J36" s="64"/>
      <c r="K36" s="63" t="s">
        <v>69</v>
      </c>
      <c r="L36" s="64"/>
      <c r="M36" s="63" t="s">
        <v>71</v>
      </c>
      <c r="N36" s="64"/>
      <c r="O36" s="58" t="s">
        <v>6</v>
      </c>
      <c r="P36" s="58"/>
      <c r="Q36" s="58"/>
      <c r="R36" s="58"/>
      <c r="S36" s="59"/>
    </row>
    <row r="37" spans="1:19" ht="42" customHeight="1" x14ac:dyDescent="0.2">
      <c r="A37" s="62"/>
      <c r="B37" s="58"/>
      <c r="C37" s="58"/>
      <c r="D37" s="58"/>
      <c r="E37" s="58" t="s">
        <v>62</v>
      </c>
      <c r="F37" s="58"/>
      <c r="G37" s="58" t="s">
        <v>64</v>
      </c>
      <c r="H37" s="58"/>
      <c r="I37" s="60" t="s">
        <v>66</v>
      </c>
      <c r="J37" s="61"/>
      <c r="K37" s="60" t="s">
        <v>70</v>
      </c>
      <c r="L37" s="61"/>
      <c r="M37" s="60" t="s">
        <v>72</v>
      </c>
      <c r="N37" s="61"/>
      <c r="O37" s="58" t="s">
        <v>11</v>
      </c>
      <c r="P37" s="58"/>
      <c r="Q37" s="58"/>
      <c r="R37" s="58"/>
      <c r="S37" s="59"/>
    </row>
    <row r="38" spans="1:19" ht="42" customHeight="1" x14ac:dyDescent="0.2">
      <c r="A38" s="62"/>
      <c r="B38" s="58"/>
      <c r="C38" s="58"/>
      <c r="D38" s="58"/>
      <c r="E38" s="19" t="s">
        <v>20</v>
      </c>
      <c r="F38" s="19" t="s">
        <v>21</v>
      </c>
      <c r="G38" s="19" t="s">
        <v>20</v>
      </c>
      <c r="H38" s="19" t="s">
        <v>21</v>
      </c>
      <c r="I38" s="19" t="s">
        <v>20</v>
      </c>
      <c r="J38" s="19" t="s">
        <v>21</v>
      </c>
      <c r="K38" s="19" t="s">
        <v>20</v>
      </c>
      <c r="L38" s="19" t="s">
        <v>21</v>
      </c>
      <c r="M38" s="19" t="s">
        <v>20</v>
      </c>
      <c r="N38" s="19" t="s">
        <v>21</v>
      </c>
      <c r="O38" s="20" t="s">
        <v>7</v>
      </c>
      <c r="P38" s="20" t="s">
        <v>12</v>
      </c>
      <c r="Q38" s="20" t="s">
        <v>8</v>
      </c>
      <c r="R38" s="20" t="s">
        <v>9</v>
      </c>
      <c r="S38" s="21" t="s">
        <v>10</v>
      </c>
    </row>
    <row r="39" spans="1:19" ht="42" customHeight="1" x14ac:dyDescent="0.2">
      <c r="A39" s="22">
        <v>1</v>
      </c>
      <c r="B39" s="18" t="s">
        <v>25</v>
      </c>
      <c r="C39" s="23" t="s">
        <v>33</v>
      </c>
      <c r="D39" s="24">
        <v>1120.29</v>
      </c>
      <c r="E39" s="31" t="s">
        <v>87</v>
      </c>
      <c r="F39" s="25" t="s">
        <v>87</v>
      </c>
      <c r="G39" s="31">
        <v>3.8</v>
      </c>
      <c r="H39" s="26">
        <f t="shared" ref="H39:H48" si="10">D39*G39</f>
        <v>4257.1019999999999</v>
      </c>
      <c r="I39" s="31" t="s">
        <v>87</v>
      </c>
      <c r="J39" s="26" t="s">
        <v>87</v>
      </c>
      <c r="K39" s="31">
        <v>2.5</v>
      </c>
      <c r="L39" s="26">
        <f t="shared" ref="L39:L52" si="11">K39*D39</f>
        <v>2800.7249999999999</v>
      </c>
      <c r="M39" s="35">
        <v>3.4</v>
      </c>
      <c r="N39" s="26">
        <f>M39*D39</f>
        <v>3808.9859999999999</v>
      </c>
      <c r="O39" s="27">
        <f>TRUNC(AVERAGE(E39,G39,I39,K39,M39),2)</f>
        <v>3.23</v>
      </c>
      <c r="P39" s="27">
        <f>D39*O39</f>
        <v>3618.5366999999997</v>
      </c>
      <c r="Q39" s="28">
        <f>STDEV(E39,G39,I39,K39,M39)</f>
        <v>0.66583281184794063</v>
      </c>
      <c r="R39" s="29">
        <f t="shared" ref="R39:R52" si="12">TRUNC(Q39/O39*100)/100</f>
        <v>0.2</v>
      </c>
      <c r="S39" s="30">
        <f>COUNTA(G39,K39,M39)</f>
        <v>3</v>
      </c>
    </row>
    <row r="40" spans="1:19" ht="42" customHeight="1" x14ac:dyDescent="0.2">
      <c r="A40" s="22">
        <v>2</v>
      </c>
      <c r="B40" s="18" t="s">
        <v>26</v>
      </c>
      <c r="C40" s="23" t="s">
        <v>33</v>
      </c>
      <c r="D40" s="24">
        <v>1120.29</v>
      </c>
      <c r="E40" s="31">
        <v>7</v>
      </c>
      <c r="F40" s="25">
        <f t="shared" ref="F40:F52" si="13">D40*E40</f>
        <v>7842.03</v>
      </c>
      <c r="G40" s="31" t="s">
        <v>87</v>
      </c>
      <c r="H40" s="25" t="s">
        <v>87</v>
      </c>
      <c r="I40" s="31">
        <v>6.5</v>
      </c>
      <c r="J40" s="26">
        <f t="shared" ref="J40:J48" si="14">$D40*I40</f>
        <v>7281.8850000000002</v>
      </c>
      <c r="K40" s="31">
        <v>8.5</v>
      </c>
      <c r="L40" s="26">
        <f t="shared" si="11"/>
        <v>9522.4650000000001</v>
      </c>
      <c r="M40" s="31" t="s">
        <v>87</v>
      </c>
      <c r="N40" s="25" t="s">
        <v>87</v>
      </c>
      <c r="O40" s="27">
        <f t="shared" ref="O40:O52" si="15">TRUNC(AVERAGE(E40,G40,I40,K40,M40),2)</f>
        <v>7.33</v>
      </c>
      <c r="P40" s="27">
        <f t="shared" ref="P40:P52" si="16">D40*O40</f>
        <v>8211.7256999999991</v>
      </c>
      <c r="Q40" s="28">
        <f t="shared" ref="Q40:Q52" si="17">STDEV(E40,G40,I40,K40,M40)</f>
        <v>1.0408329997330641</v>
      </c>
      <c r="R40" s="29">
        <f t="shared" si="12"/>
        <v>0.14000000000000001</v>
      </c>
      <c r="S40" s="30">
        <f t="shared" ref="S40:S42" si="18">COUNTA(G40,K40,M40)</f>
        <v>3</v>
      </c>
    </row>
    <row r="41" spans="1:19" ht="42" customHeight="1" x14ac:dyDescent="0.2">
      <c r="A41" s="22">
        <v>3</v>
      </c>
      <c r="B41" s="18" t="s">
        <v>27</v>
      </c>
      <c r="C41" s="23" t="s">
        <v>33</v>
      </c>
      <c r="D41" s="24">
        <v>1120.29</v>
      </c>
      <c r="E41" s="31" t="s">
        <v>87</v>
      </c>
      <c r="F41" s="25" t="s">
        <v>87</v>
      </c>
      <c r="G41" s="31">
        <v>3</v>
      </c>
      <c r="H41" s="26">
        <f t="shared" si="10"/>
        <v>3360.87</v>
      </c>
      <c r="I41" s="31" t="s">
        <v>87</v>
      </c>
      <c r="J41" s="25" t="s">
        <v>87</v>
      </c>
      <c r="K41" s="31">
        <v>2.5</v>
      </c>
      <c r="L41" s="26">
        <f t="shared" si="11"/>
        <v>2800.7249999999999</v>
      </c>
      <c r="M41" s="35">
        <v>3.4</v>
      </c>
      <c r="N41" s="26">
        <f t="shared" ref="N41:N52" si="19">M41*D41</f>
        <v>3808.9859999999999</v>
      </c>
      <c r="O41" s="27">
        <f t="shared" si="15"/>
        <v>2.96</v>
      </c>
      <c r="P41" s="27">
        <f t="shared" si="16"/>
        <v>3316.0583999999999</v>
      </c>
      <c r="Q41" s="28">
        <f t="shared" si="17"/>
        <v>0.45092497528228725</v>
      </c>
      <c r="R41" s="29">
        <f t="shared" si="12"/>
        <v>0.15</v>
      </c>
      <c r="S41" s="30">
        <f t="shared" si="18"/>
        <v>3</v>
      </c>
    </row>
    <row r="42" spans="1:19" ht="42" customHeight="1" x14ac:dyDescent="0.2">
      <c r="A42" s="22">
        <v>4</v>
      </c>
      <c r="B42" s="18" t="s">
        <v>28</v>
      </c>
      <c r="C42" s="23" t="s">
        <v>33</v>
      </c>
      <c r="D42" s="24">
        <v>1120.29</v>
      </c>
      <c r="E42" s="31" t="s">
        <v>87</v>
      </c>
      <c r="F42" s="25" t="s">
        <v>87</v>
      </c>
      <c r="G42" s="31">
        <v>3</v>
      </c>
      <c r="H42" s="26">
        <f t="shared" si="10"/>
        <v>3360.87</v>
      </c>
      <c r="I42" s="31" t="s">
        <v>87</v>
      </c>
      <c r="J42" s="25" t="s">
        <v>87</v>
      </c>
      <c r="K42" s="31">
        <v>2.5</v>
      </c>
      <c r="L42" s="26">
        <f t="shared" si="11"/>
        <v>2800.7249999999999</v>
      </c>
      <c r="M42" s="35">
        <v>3.4</v>
      </c>
      <c r="N42" s="26">
        <f t="shared" si="19"/>
        <v>3808.9859999999999</v>
      </c>
      <c r="O42" s="27">
        <f t="shared" si="15"/>
        <v>2.96</v>
      </c>
      <c r="P42" s="27">
        <f t="shared" si="16"/>
        <v>3316.0583999999999</v>
      </c>
      <c r="Q42" s="28">
        <f t="shared" si="17"/>
        <v>0.45092497528228725</v>
      </c>
      <c r="R42" s="29">
        <f t="shared" si="12"/>
        <v>0.15</v>
      </c>
      <c r="S42" s="30">
        <f t="shared" si="18"/>
        <v>3</v>
      </c>
    </row>
    <row r="43" spans="1:19" ht="42" customHeight="1" x14ac:dyDescent="0.2">
      <c r="A43" s="22">
        <v>5</v>
      </c>
      <c r="B43" s="18" t="s">
        <v>29</v>
      </c>
      <c r="C43" s="23" t="s">
        <v>34</v>
      </c>
      <c r="D43" s="23">
        <v>60</v>
      </c>
      <c r="E43" s="31">
        <v>400</v>
      </c>
      <c r="F43" s="25">
        <f t="shared" si="13"/>
        <v>24000</v>
      </c>
      <c r="G43" s="31">
        <v>700</v>
      </c>
      <c r="H43" s="26">
        <f t="shared" si="10"/>
        <v>42000</v>
      </c>
      <c r="I43" s="31">
        <v>470</v>
      </c>
      <c r="J43" s="26">
        <f t="shared" si="14"/>
        <v>28200</v>
      </c>
      <c r="K43" s="31">
        <v>600</v>
      </c>
      <c r="L43" s="26">
        <f t="shared" si="11"/>
        <v>36000</v>
      </c>
      <c r="M43" s="31" t="s">
        <v>87</v>
      </c>
      <c r="N43" s="25" t="s">
        <v>87</v>
      </c>
      <c r="O43" s="27">
        <f t="shared" si="15"/>
        <v>542.5</v>
      </c>
      <c r="P43" s="27">
        <f t="shared" si="16"/>
        <v>32550</v>
      </c>
      <c r="Q43" s="28">
        <f t="shared" si="17"/>
        <v>133.75973484822205</v>
      </c>
      <c r="R43" s="29">
        <f t="shared" si="12"/>
        <v>0.24</v>
      </c>
      <c r="S43" s="30">
        <f>COUNTA(G43,K43,M43,E43)</f>
        <v>4</v>
      </c>
    </row>
    <row r="44" spans="1:19" ht="42" customHeight="1" x14ac:dyDescent="0.2">
      <c r="A44" s="62" t="s">
        <v>1</v>
      </c>
      <c r="B44" s="58" t="s">
        <v>2</v>
      </c>
      <c r="C44" s="58" t="s">
        <v>3</v>
      </c>
      <c r="D44" s="58" t="s">
        <v>19</v>
      </c>
      <c r="E44" s="63" t="s">
        <v>61</v>
      </c>
      <c r="F44" s="64"/>
      <c r="G44" s="63" t="s">
        <v>63</v>
      </c>
      <c r="H44" s="64"/>
      <c r="I44" s="63" t="s">
        <v>65</v>
      </c>
      <c r="J44" s="64"/>
      <c r="K44" s="63" t="s">
        <v>69</v>
      </c>
      <c r="L44" s="64"/>
      <c r="M44" s="67" t="s">
        <v>78</v>
      </c>
      <c r="N44" s="68"/>
      <c r="O44" s="58" t="s">
        <v>6</v>
      </c>
      <c r="P44" s="58"/>
      <c r="Q44" s="58"/>
      <c r="R44" s="58"/>
      <c r="S44" s="59"/>
    </row>
    <row r="45" spans="1:19" ht="42" customHeight="1" x14ac:dyDescent="0.2">
      <c r="A45" s="62"/>
      <c r="B45" s="58"/>
      <c r="C45" s="58"/>
      <c r="D45" s="58"/>
      <c r="E45" s="58" t="s">
        <v>62</v>
      </c>
      <c r="F45" s="58"/>
      <c r="G45" s="58" t="s">
        <v>64</v>
      </c>
      <c r="H45" s="58"/>
      <c r="I45" s="60" t="s">
        <v>66</v>
      </c>
      <c r="J45" s="61"/>
      <c r="K45" s="60" t="s">
        <v>70</v>
      </c>
      <c r="L45" s="61"/>
      <c r="M45" s="69"/>
      <c r="N45" s="70"/>
      <c r="O45" s="58" t="s">
        <v>11</v>
      </c>
      <c r="P45" s="58"/>
      <c r="Q45" s="58"/>
      <c r="R45" s="58"/>
      <c r="S45" s="59"/>
    </row>
    <row r="46" spans="1:19" ht="42" customHeight="1" x14ac:dyDescent="0.2">
      <c r="A46" s="62"/>
      <c r="B46" s="58"/>
      <c r="C46" s="58"/>
      <c r="D46" s="58"/>
      <c r="E46" s="19" t="s">
        <v>20</v>
      </c>
      <c r="F46" s="19" t="s">
        <v>21</v>
      </c>
      <c r="G46" s="19" t="s">
        <v>20</v>
      </c>
      <c r="H46" s="19" t="s">
        <v>21</v>
      </c>
      <c r="I46" s="19" t="s">
        <v>20</v>
      </c>
      <c r="J46" s="19" t="s">
        <v>21</v>
      </c>
      <c r="K46" s="19" t="s">
        <v>20</v>
      </c>
      <c r="L46" s="19" t="s">
        <v>21</v>
      </c>
      <c r="M46" s="19" t="s">
        <v>20</v>
      </c>
      <c r="N46" s="19" t="s">
        <v>21</v>
      </c>
      <c r="O46" s="20" t="s">
        <v>7</v>
      </c>
      <c r="P46" s="20" t="s">
        <v>12</v>
      </c>
      <c r="Q46" s="20" t="s">
        <v>8</v>
      </c>
      <c r="R46" s="20" t="s">
        <v>9</v>
      </c>
      <c r="S46" s="21" t="s">
        <v>10</v>
      </c>
    </row>
    <row r="47" spans="1:19" ht="42" customHeight="1" x14ac:dyDescent="0.2">
      <c r="A47" s="22">
        <v>6</v>
      </c>
      <c r="B47" s="18" t="s">
        <v>30</v>
      </c>
      <c r="C47" s="23" t="s">
        <v>34</v>
      </c>
      <c r="D47" s="23">
        <v>30</v>
      </c>
      <c r="E47" s="31">
        <v>185</v>
      </c>
      <c r="F47" s="25">
        <f t="shared" si="13"/>
        <v>5550</v>
      </c>
      <c r="G47" s="31" t="s">
        <v>87</v>
      </c>
      <c r="H47" s="26" t="s">
        <v>87</v>
      </c>
      <c r="I47" s="31">
        <v>180</v>
      </c>
      <c r="J47" s="26">
        <f t="shared" si="14"/>
        <v>5400</v>
      </c>
      <c r="K47" s="31">
        <v>250</v>
      </c>
      <c r="L47" s="26">
        <f t="shared" si="11"/>
        <v>7500</v>
      </c>
      <c r="M47" s="35">
        <v>288</v>
      </c>
      <c r="N47" s="26">
        <f t="shared" si="19"/>
        <v>8640</v>
      </c>
      <c r="O47" s="27">
        <f t="shared" si="15"/>
        <v>225.75</v>
      </c>
      <c r="P47" s="27">
        <f t="shared" si="16"/>
        <v>6772.5</v>
      </c>
      <c r="Q47" s="28">
        <f t="shared" si="17"/>
        <v>52.33466028041709</v>
      </c>
      <c r="R47" s="29">
        <f t="shared" si="12"/>
        <v>0.23</v>
      </c>
      <c r="S47" s="30">
        <f>COUNTA(E47,I47,K47,M47)</f>
        <v>4</v>
      </c>
    </row>
    <row r="48" spans="1:19" ht="42" customHeight="1" x14ac:dyDescent="0.2">
      <c r="A48" s="22">
        <v>7</v>
      </c>
      <c r="B48" s="18" t="s">
        <v>31</v>
      </c>
      <c r="C48" s="23" t="s">
        <v>34</v>
      </c>
      <c r="D48" s="23">
        <v>10</v>
      </c>
      <c r="E48" s="31">
        <v>600</v>
      </c>
      <c r="F48" s="25">
        <f t="shared" si="13"/>
        <v>6000</v>
      </c>
      <c r="G48" s="31">
        <v>500</v>
      </c>
      <c r="H48" s="26">
        <f t="shared" si="10"/>
        <v>5000</v>
      </c>
      <c r="I48" s="31">
        <v>630</v>
      </c>
      <c r="J48" s="26">
        <f t="shared" si="14"/>
        <v>6300</v>
      </c>
      <c r="K48" s="31">
        <v>750</v>
      </c>
      <c r="L48" s="26">
        <f t="shared" si="11"/>
        <v>7500</v>
      </c>
      <c r="M48" s="31" t="s">
        <v>87</v>
      </c>
      <c r="N48" s="25" t="s">
        <v>87</v>
      </c>
      <c r="O48" s="27">
        <f t="shared" si="15"/>
        <v>620</v>
      </c>
      <c r="P48" s="27">
        <f t="shared" si="16"/>
        <v>6200</v>
      </c>
      <c r="Q48" s="28">
        <f t="shared" si="17"/>
        <v>102.95630140987001</v>
      </c>
      <c r="R48" s="29">
        <f t="shared" si="12"/>
        <v>0.16</v>
      </c>
      <c r="S48" s="30">
        <f>COUNTA(E48,G48,I48,K48)</f>
        <v>4</v>
      </c>
    </row>
    <row r="49" spans="1:19" ht="42" customHeight="1" x14ac:dyDescent="0.2">
      <c r="A49" s="62" t="s">
        <v>1</v>
      </c>
      <c r="B49" s="58" t="s">
        <v>2</v>
      </c>
      <c r="C49" s="58" t="s">
        <v>3</v>
      </c>
      <c r="D49" s="58" t="s">
        <v>19</v>
      </c>
      <c r="E49" s="63" t="s">
        <v>61</v>
      </c>
      <c r="F49" s="64"/>
      <c r="G49" s="63" t="s">
        <v>63</v>
      </c>
      <c r="H49" s="64"/>
      <c r="I49" s="63" t="s">
        <v>65</v>
      </c>
      <c r="J49" s="64"/>
      <c r="K49" s="63" t="s">
        <v>69</v>
      </c>
      <c r="L49" s="64"/>
      <c r="M49" s="63" t="s">
        <v>79</v>
      </c>
      <c r="N49" s="64"/>
      <c r="O49" s="58" t="s">
        <v>6</v>
      </c>
      <c r="P49" s="58"/>
      <c r="Q49" s="58"/>
      <c r="R49" s="58"/>
      <c r="S49" s="59"/>
    </row>
    <row r="50" spans="1:19" ht="42" customHeight="1" x14ac:dyDescent="0.2">
      <c r="A50" s="62"/>
      <c r="B50" s="58"/>
      <c r="C50" s="58"/>
      <c r="D50" s="58"/>
      <c r="E50" s="58" t="s">
        <v>62</v>
      </c>
      <c r="F50" s="58"/>
      <c r="G50" s="58" t="s">
        <v>64</v>
      </c>
      <c r="H50" s="58"/>
      <c r="I50" s="60" t="s">
        <v>66</v>
      </c>
      <c r="J50" s="61"/>
      <c r="K50" s="60" t="s">
        <v>70</v>
      </c>
      <c r="L50" s="61"/>
      <c r="M50" s="60" t="s">
        <v>76</v>
      </c>
      <c r="N50" s="61"/>
      <c r="O50" s="58" t="s">
        <v>11</v>
      </c>
      <c r="P50" s="58"/>
      <c r="Q50" s="58"/>
      <c r="R50" s="58"/>
      <c r="S50" s="59"/>
    </row>
    <row r="51" spans="1:19" ht="42" customHeight="1" x14ac:dyDescent="0.2">
      <c r="A51" s="62"/>
      <c r="B51" s="58"/>
      <c r="C51" s="58"/>
      <c r="D51" s="58"/>
      <c r="E51" s="19" t="s">
        <v>20</v>
      </c>
      <c r="F51" s="19" t="s">
        <v>21</v>
      </c>
      <c r="G51" s="19" t="s">
        <v>20</v>
      </c>
      <c r="H51" s="19" t="s">
        <v>21</v>
      </c>
      <c r="I51" s="19" t="s">
        <v>20</v>
      </c>
      <c r="J51" s="19" t="s">
        <v>21</v>
      </c>
      <c r="K51" s="19" t="s">
        <v>20</v>
      </c>
      <c r="L51" s="19" t="s">
        <v>21</v>
      </c>
      <c r="M51" s="19" t="s">
        <v>20</v>
      </c>
      <c r="N51" s="19" t="s">
        <v>21</v>
      </c>
      <c r="O51" s="20" t="s">
        <v>7</v>
      </c>
      <c r="P51" s="20" t="s">
        <v>12</v>
      </c>
      <c r="Q51" s="20" t="s">
        <v>8</v>
      </c>
      <c r="R51" s="20" t="s">
        <v>9</v>
      </c>
      <c r="S51" s="21" t="s">
        <v>10</v>
      </c>
    </row>
    <row r="52" spans="1:19" ht="42" customHeight="1" x14ac:dyDescent="0.2">
      <c r="A52" s="22">
        <v>8</v>
      </c>
      <c r="B52" s="18" t="s">
        <v>32</v>
      </c>
      <c r="C52" s="23" t="s">
        <v>35</v>
      </c>
      <c r="D52" s="23">
        <v>50</v>
      </c>
      <c r="E52" s="31">
        <v>300</v>
      </c>
      <c r="F52" s="25">
        <f t="shared" si="13"/>
        <v>15000</v>
      </c>
      <c r="G52" s="31" t="s">
        <v>87</v>
      </c>
      <c r="H52" s="26" t="s">
        <v>87</v>
      </c>
      <c r="I52" s="31" t="s">
        <v>87</v>
      </c>
      <c r="J52" s="25" t="s">
        <v>87</v>
      </c>
      <c r="K52" s="31">
        <v>450</v>
      </c>
      <c r="L52" s="26">
        <f t="shared" si="11"/>
        <v>22500</v>
      </c>
      <c r="M52" s="35">
        <v>420</v>
      </c>
      <c r="N52" s="26">
        <f t="shared" si="19"/>
        <v>21000</v>
      </c>
      <c r="O52" s="27">
        <f t="shared" si="15"/>
        <v>390</v>
      </c>
      <c r="P52" s="27">
        <f t="shared" si="16"/>
        <v>19500</v>
      </c>
      <c r="Q52" s="28">
        <f t="shared" si="17"/>
        <v>79.372539331937716</v>
      </c>
      <c r="R52" s="29">
        <f t="shared" si="12"/>
        <v>0.2</v>
      </c>
      <c r="S52" s="30">
        <f>COUNTA(E52,K52,M52)</f>
        <v>3</v>
      </c>
    </row>
    <row r="53" spans="1:19" ht="42" customHeight="1" x14ac:dyDescent="0.2">
      <c r="A53" s="71" t="s">
        <v>36</v>
      </c>
      <c r="B53" s="72"/>
      <c r="C53" s="72"/>
      <c r="D53" s="73"/>
      <c r="E53" s="56">
        <f>SUM(F39:F52)</f>
        <v>58392.03</v>
      </c>
      <c r="F53" s="57"/>
      <c r="G53" s="56">
        <f>SUM(H39:H52)</f>
        <v>57978.842000000004</v>
      </c>
      <c r="H53" s="57"/>
      <c r="I53" s="56">
        <f>SUM(J39:J52)</f>
        <v>47181.885000000002</v>
      </c>
      <c r="J53" s="57"/>
      <c r="K53" s="56">
        <f>SUM(L39:L52)</f>
        <v>91424.639999999999</v>
      </c>
      <c r="L53" s="57"/>
      <c r="M53" s="56">
        <f>SUM(N39:N52)</f>
        <v>41066.957999999999</v>
      </c>
      <c r="N53" s="57"/>
      <c r="O53" s="27"/>
      <c r="P53" s="36">
        <f>SUM(P39:P52)</f>
        <v>83484.879199999996</v>
      </c>
      <c r="Q53" s="28"/>
      <c r="R53" s="29"/>
      <c r="S53" s="30"/>
    </row>
    <row r="54" spans="1:19" ht="42" customHeight="1" x14ac:dyDescent="0.2">
      <c r="A54" s="65" t="s">
        <v>41</v>
      </c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</row>
    <row r="55" spans="1:19" ht="42" customHeight="1" x14ac:dyDescent="0.2">
      <c r="A55" s="62" t="s">
        <v>1</v>
      </c>
      <c r="B55" s="58" t="s">
        <v>2</v>
      </c>
      <c r="C55" s="58" t="s">
        <v>3</v>
      </c>
      <c r="D55" s="58" t="s">
        <v>19</v>
      </c>
      <c r="E55" s="63" t="s">
        <v>61</v>
      </c>
      <c r="F55" s="64"/>
      <c r="G55" s="63" t="s">
        <v>63</v>
      </c>
      <c r="H55" s="64"/>
      <c r="I55" s="63" t="s">
        <v>65</v>
      </c>
      <c r="J55" s="64"/>
      <c r="K55" s="63" t="s">
        <v>69</v>
      </c>
      <c r="L55" s="64"/>
      <c r="M55" s="63" t="s">
        <v>80</v>
      </c>
      <c r="N55" s="64"/>
      <c r="O55" s="58" t="s">
        <v>6</v>
      </c>
      <c r="P55" s="58"/>
      <c r="Q55" s="58"/>
      <c r="R55" s="58"/>
      <c r="S55" s="59"/>
    </row>
    <row r="56" spans="1:19" ht="42" customHeight="1" x14ac:dyDescent="0.2">
      <c r="A56" s="62"/>
      <c r="B56" s="58"/>
      <c r="C56" s="58"/>
      <c r="D56" s="58"/>
      <c r="E56" s="58" t="s">
        <v>62</v>
      </c>
      <c r="F56" s="58"/>
      <c r="G56" s="58" t="s">
        <v>64</v>
      </c>
      <c r="H56" s="58"/>
      <c r="I56" s="60" t="s">
        <v>66</v>
      </c>
      <c r="J56" s="61"/>
      <c r="K56" s="60" t="s">
        <v>70</v>
      </c>
      <c r="L56" s="61"/>
      <c r="M56" s="60" t="s">
        <v>81</v>
      </c>
      <c r="N56" s="61"/>
      <c r="O56" s="58" t="s">
        <v>11</v>
      </c>
      <c r="P56" s="58"/>
      <c r="Q56" s="58"/>
      <c r="R56" s="58"/>
      <c r="S56" s="59"/>
    </row>
    <row r="57" spans="1:19" ht="42" customHeight="1" x14ac:dyDescent="0.2">
      <c r="A57" s="62"/>
      <c r="B57" s="58"/>
      <c r="C57" s="58"/>
      <c r="D57" s="58"/>
      <c r="E57" s="19" t="s">
        <v>20</v>
      </c>
      <c r="F57" s="19" t="s">
        <v>21</v>
      </c>
      <c r="G57" s="19" t="s">
        <v>20</v>
      </c>
      <c r="H57" s="19" t="s">
        <v>21</v>
      </c>
      <c r="I57" s="19" t="s">
        <v>20</v>
      </c>
      <c r="J57" s="19" t="s">
        <v>21</v>
      </c>
      <c r="K57" s="19" t="s">
        <v>20</v>
      </c>
      <c r="L57" s="19" t="s">
        <v>21</v>
      </c>
      <c r="M57" s="19" t="s">
        <v>20</v>
      </c>
      <c r="N57" s="19" t="s">
        <v>21</v>
      </c>
      <c r="O57" s="20" t="s">
        <v>7</v>
      </c>
      <c r="P57" s="20" t="s">
        <v>12</v>
      </c>
      <c r="Q57" s="20" t="s">
        <v>8</v>
      </c>
      <c r="R57" s="20" t="s">
        <v>9</v>
      </c>
      <c r="S57" s="21" t="s">
        <v>10</v>
      </c>
    </row>
    <row r="58" spans="1:19" ht="42" customHeight="1" x14ac:dyDescent="0.2">
      <c r="A58" s="22">
        <v>1</v>
      </c>
      <c r="B58" s="18" t="s">
        <v>25</v>
      </c>
      <c r="C58" s="23" t="s">
        <v>33</v>
      </c>
      <c r="D58" s="24">
        <v>420.26</v>
      </c>
      <c r="E58" s="31" t="s">
        <v>87</v>
      </c>
      <c r="F58" s="25" t="s">
        <v>87</v>
      </c>
      <c r="G58" s="31">
        <v>4</v>
      </c>
      <c r="H58" s="26">
        <f t="shared" ref="H58:H67" si="20">D58*G58</f>
        <v>1681.04</v>
      </c>
      <c r="I58" s="31" t="s">
        <v>87</v>
      </c>
      <c r="J58" s="25" t="s">
        <v>87</v>
      </c>
      <c r="K58" s="31">
        <v>2.5</v>
      </c>
      <c r="L58" s="26">
        <f t="shared" ref="L58:L67" si="21">K58*D58</f>
        <v>1050.6500000000001</v>
      </c>
      <c r="M58" s="26">
        <v>3.43</v>
      </c>
      <c r="N58" s="26">
        <f>M58*D58</f>
        <v>1441.4918</v>
      </c>
      <c r="O58" s="27">
        <f>TRUNC(AVERAGE(E58,G58,I58,K58,M58),2)</f>
        <v>3.31</v>
      </c>
      <c r="P58" s="27">
        <f>D58*O58</f>
        <v>1391.0606</v>
      </c>
      <c r="Q58" s="28">
        <f>STDEV(E58,G58,I58,K58,M58)</f>
        <v>0.7571657678474375</v>
      </c>
      <c r="R58" s="29">
        <f t="shared" ref="R58:R71" si="22">TRUNC(Q58/O58*100)/100</f>
        <v>0.22</v>
      </c>
      <c r="S58" s="30">
        <f>COUNTA(G58,K58,M58)</f>
        <v>3</v>
      </c>
    </row>
    <row r="59" spans="1:19" ht="42" customHeight="1" x14ac:dyDescent="0.2">
      <c r="A59" s="22">
        <v>2</v>
      </c>
      <c r="B59" s="18" t="s">
        <v>26</v>
      </c>
      <c r="C59" s="23" t="s">
        <v>33</v>
      </c>
      <c r="D59" s="24">
        <v>420.26</v>
      </c>
      <c r="E59" s="31">
        <v>6.1</v>
      </c>
      <c r="F59" s="25">
        <f t="shared" ref="F59:F71" si="23">D59*E59</f>
        <v>2563.5859999999998</v>
      </c>
      <c r="G59" s="31">
        <v>5</v>
      </c>
      <c r="H59" s="26">
        <f t="shared" si="20"/>
        <v>2101.3000000000002</v>
      </c>
      <c r="I59" s="31">
        <v>6</v>
      </c>
      <c r="J59" s="26">
        <f t="shared" si="3"/>
        <v>2521.56</v>
      </c>
      <c r="K59" s="31">
        <v>7.5</v>
      </c>
      <c r="L59" s="26">
        <f t="shared" si="21"/>
        <v>3151.95</v>
      </c>
      <c r="M59" s="31" t="s">
        <v>87</v>
      </c>
      <c r="N59" s="25" t="s">
        <v>87</v>
      </c>
      <c r="O59" s="27">
        <f t="shared" ref="O59:O71" si="24">TRUNC(AVERAGE(E59,G59,I59,K59,M59),2)</f>
        <v>6.15</v>
      </c>
      <c r="P59" s="27">
        <f t="shared" ref="P59:P71" si="25">D59*O59</f>
        <v>2584.5990000000002</v>
      </c>
      <c r="Q59" s="28">
        <f t="shared" ref="Q59:Q71" si="26">STDEV(E59,G59,I59,K59,M59)</f>
        <v>1.0279429296739451</v>
      </c>
      <c r="R59" s="29">
        <f t="shared" si="22"/>
        <v>0.16</v>
      </c>
      <c r="S59" s="30">
        <f>COUNTA(G59,K59,E59)</f>
        <v>3</v>
      </c>
    </row>
    <row r="60" spans="1:19" ht="42" customHeight="1" x14ac:dyDescent="0.2">
      <c r="A60" s="62" t="s">
        <v>1</v>
      </c>
      <c r="B60" s="58" t="s">
        <v>2</v>
      </c>
      <c r="C60" s="58" t="s">
        <v>3</v>
      </c>
      <c r="D60" s="58" t="s">
        <v>19</v>
      </c>
      <c r="E60" s="63" t="s">
        <v>82</v>
      </c>
      <c r="F60" s="64"/>
      <c r="G60" s="63" t="s">
        <v>84</v>
      </c>
      <c r="H60" s="64"/>
      <c r="I60" s="63" t="s">
        <v>80</v>
      </c>
      <c r="J60" s="64"/>
      <c r="K60" s="63" t="s">
        <v>69</v>
      </c>
      <c r="L60" s="64"/>
      <c r="M60" s="63" t="s">
        <v>80</v>
      </c>
      <c r="N60" s="64"/>
      <c r="O60" s="58" t="s">
        <v>6</v>
      </c>
      <c r="P60" s="58"/>
      <c r="Q60" s="58"/>
      <c r="R60" s="58"/>
      <c r="S60" s="59"/>
    </row>
    <row r="61" spans="1:19" ht="42" customHeight="1" x14ac:dyDescent="0.2">
      <c r="A61" s="62"/>
      <c r="B61" s="58"/>
      <c r="C61" s="58"/>
      <c r="D61" s="58"/>
      <c r="E61" s="58" t="s">
        <v>83</v>
      </c>
      <c r="F61" s="58"/>
      <c r="G61" s="58" t="s">
        <v>85</v>
      </c>
      <c r="H61" s="58"/>
      <c r="I61" s="60" t="s">
        <v>81</v>
      </c>
      <c r="J61" s="61"/>
      <c r="K61" s="60" t="s">
        <v>70</v>
      </c>
      <c r="L61" s="61"/>
      <c r="M61" s="60" t="s">
        <v>81</v>
      </c>
      <c r="N61" s="61"/>
      <c r="O61" s="58" t="s">
        <v>11</v>
      </c>
      <c r="P61" s="58"/>
      <c r="Q61" s="58"/>
      <c r="R61" s="58"/>
      <c r="S61" s="59"/>
    </row>
    <row r="62" spans="1:19" ht="42" customHeight="1" x14ac:dyDescent="0.2">
      <c r="A62" s="62"/>
      <c r="B62" s="58"/>
      <c r="C62" s="58"/>
      <c r="D62" s="58"/>
      <c r="E62" s="19" t="s">
        <v>20</v>
      </c>
      <c r="F62" s="19" t="s">
        <v>21</v>
      </c>
      <c r="G62" s="19" t="s">
        <v>20</v>
      </c>
      <c r="H62" s="19" t="s">
        <v>21</v>
      </c>
      <c r="I62" s="19" t="s">
        <v>20</v>
      </c>
      <c r="J62" s="19" t="s">
        <v>21</v>
      </c>
      <c r="K62" s="19" t="s">
        <v>20</v>
      </c>
      <c r="L62" s="19" t="s">
        <v>21</v>
      </c>
      <c r="M62" s="19" t="s">
        <v>20</v>
      </c>
      <c r="N62" s="19" t="s">
        <v>21</v>
      </c>
      <c r="O62" s="20" t="s">
        <v>7</v>
      </c>
      <c r="P62" s="20" t="s">
        <v>12</v>
      </c>
      <c r="Q62" s="20" t="s">
        <v>8</v>
      </c>
      <c r="R62" s="20" t="s">
        <v>9</v>
      </c>
      <c r="S62" s="21" t="s">
        <v>10</v>
      </c>
    </row>
    <row r="63" spans="1:19" ht="42" customHeight="1" x14ac:dyDescent="0.2">
      <c r="A63" s="22">
        <v>3</v>
      </c>
      <c r="B63" s="18" t="s">
        <v>27</v>
      </c>
      <c r="C63" s="23" t="s">
        <v>33</v>
      </c>
      <c r="D63" s="24">
        <v>420.26</v>
      </c>
      <c r="E63" s="31">
        <v>3.43</v>
      </c>
      <c r="F63" s="25">
        <f t="shared" si="23"/>
        <v>1441.4918</v>
      </c>
      <c r="G63" s="31">
        <v>3.43</v>
      </c>
      <c r="H63" s="26">
        <f t="shared" si="20"/>
        <v>1441.4918</v>
      </c>
      <c r="I63" s="31">
        <v>3.43</v>
      </c>
      <c r="J63" s="26">
        <f t="shared" si="3"/>
        <v>1441.4918</v>
      </c>
      <c r="K63" s="31">
        <v>2.5</v>
      </c>
      <c r="L63" s="26">
        <f t="shared" si="21"/>
        <v>1050.6500000000001</v>
      </c>
      <c r="M63" s="35">
        <v>3.43</v>
      </c>
      <c r="N63" s="26">
        <f t="shared" ref="N63:N71" si="27">M63*D63</f>
        <v>1441.4918</v>
      </c>
      <c r="O63" s="27">
        <f t="shared" si="24"/>
        <v>3.24</v>
      </c>
      <c r="P63" s="27">
        <f t="shared" si="25"/>
        <v>1361.6424</v>
      </c>
      <c r="Q63" s="28">
        <f t="shared" si="26"/>
        <v>0.41590864381495546</v>
      </c>
      <c r="R63" s="29">
        <f>TRUNC(Q63/O63*100)/100</f>
        <v>0.12</v>
      </c>
      <c r="S63" s="30">
        <f>COUNTA(E63,G63,I63,K63,M63)</f>
        <v>5</v>
      </c>
    </row>
    <row r="64" spans="1:19" ht="42" customHeight="1" x14ac:dyDescent="0.2">
      <c r="A64" s="22">
        <v>4</v>
      </c>
      <c r="B64" s="18" t="s">
        <v>28</v>
      </c>
      <c r="C64" s="23" t="s">
        <v>33</v>
      </c>
      <c r="D64" s="24">
        <v>420.26</v>
      </c>
      <c r="E64" s="31">
        <v>3.43</v>
      </c>
      <c r="F64" s="25">
        <f t="shared" ref="F64" si="28">D64*E64</f>
        <v>1441.4918</v>
      </c>
      <c r="G64" s="31">
        <v>3.43</v>
      </c>
      <c r="H64" s="26">
        <f t="shared" ref="H64" si="29">D64*G64</f>
        <v>1441.4918</v>
      </c>
      <c r="I64" s="31">
        <v>3.43</v>
      </c>
      <c r="J64" s="26">
        <f t="shared" ref="J64" si="30">$D64*I64</f>
        <v>1441.4918</v>
      </c>
      <c r="K64" s="31">
        <v>2.5</v>
      </c>
      <c r="L64" s="26">
        <f t="shared" ref="L64" si="31">K64*D64</f>
        <v>1050.6500000000001</v>
      </c>
      <c r="M64" s="35">
        <v>3.43</v>
      </c>
      <c r="N64" s="26">
        <f t="shared" ref="N64" si="32">M64*D64</f>
        <v>1441.4918</v>
      </c>
      <c r="O64" s="27">
        <f t="shared" si="24"/>
        <v>3.24</v>
      </c>
      <c r="P64" s="27">
        <f t="shared" si="25"/>
        <v>1361.6424</v>
      </c>
      <c r="Q64" s="28">
        <f t="shared" si="26"/>
        <v>0.41590864381495546</v>
      </c>
      <c r="R64" s="29">
        <f t="shared" si="22"/>
        <v>0.12</v>
      </c>
      <c r="S64" s="30">
        <f>COUNTA(E64,G64,I64,K64,M64)</f>
        <v>5</v>
      </c>
    </row>
    <row r="65" spans="1:19" ht="42" customHeight="1" x14ac:dyDescent="0.2">
      <c r="A65" s="22">
        <v>5</v>
      </c>
      <c r="B65" s="18" t="s">
        <v>29</v>
      </c>
      <c r="C65" s="23" t="s">
        <v>34</v>
      </c>
      <c r="D65" s="23">
        <v>60</v>
      </c>
      <c r="E65" s="31">
        <v>320</v>
      </c>
      <c r="F65" s="25">
        <f t="shared" si="23"/>
        <v>19200</v>
      </c>
      <c r="G65" s="31" t="s">
        <v>87</v>
      </c>
      <c r="H65" s="25" t="s">
        <v>87</v>
      </c>
      <c r="I65" s="31">
        <v>390</v>
      </c>
      <c r="J65" s="26">
        <f t="shared" si="3"/>
        <v>23400</v>
      </c>
      <c r="K65" s="31">
        <v>450</v>
      </c>
      <c r="L65" s="26">
        <f t="shared" si="21"/>
        <v>27000</v>
      </c>
      <c r="M65" s="31" t="s">
        <v>87</v>
      </c>
      <c r="N65" s="25" t="s">
        <v>87</v>
      </c>
      <c r="O65" s="27">
        <f t="shared" si="24"/>
        <v>386.66</v>
      </c>
      <c r="P65" s="27">
        <f t="shared" si="25"/>
        <v>23199.600000000002</v>
      </c>
      <c r="Q65" s="28">
        <f t="shared" si="26"/>
        <v>65.064070986477191</v>
      </c>
      <c r="R65" s="29">
        <f t="shared" si="22"/>
        <v>0.16</v>
      </c>
      <c r="S65" s="30">
        <f>COUNTA(E65,I65,K65)</f>
        <v>3</v>
      </c>
    </row>
    <row r="66" spans="1:19" ht="42" customHeight="1" x14ac:dyDescent="0.2">
      <c r="A66" s="22">
        <v>6</v>
      </c>
      <c r="B66" s="18" t="s">
        <v>30</v>
      </c>
      <c r="C66" s="23" t="s">
        <v>34</v>
      </c>
      <c r="D66" s="23">
        <v>30</v>
      </c>
      <c r="E66" s="31">
        <v>180</v>
      </c>
      <c r="F66" s="25">
        <f t="shared" si="23"/>
        <v>5400</v>
      </c>
      <c r="G66" s="31" t="s">
        <v>87</v>
      </c>
      <c r="H66" s="25" t="s">
        <v>87</v>
      </c>
      <c r="I66" s="31">
        <v>170</v>
      </c>
      <c r="J66" s="26">
        <f t="shared" si="3"/>
        <v>5100</v>
      </c>
      <c r="K66" s="31">
        <v>200</v>
      </c>
      <c r="L66" s="26">
        <f t="shared" si="21"/>
        <v>6000</v>
      </c>
      <c r="M66" s="31" t="s">
        <v>87</v>
      </c>
      <c r="N66" s="25" t="s">
        <v>87</v>
      </c>
      <c r="O66" s="27">
        <f t="shared" si="24"/>
        <v>183.33</v>
      </c>
      <c r="P66" s="27">
        <f t="shared" si="25"/>
        <v>5499.9000000000005</v>
      </c>
      <c r="Q66" s="28">
        <f t="shared" si="26"/>
        <v>15.275252316519467</v>
      </c>
      <c r="R66" s="29">
        <f t="shared" si="22"/>
        <v>0.08</v>
      </c>
      <c r="S66" s="30">
        <f t="shared" ref="S66" si="33">COUNTA(E66,I66,K66)</f>
        <v>3</v>
      </c>
    </row>
    <row r="67" spans="1:19" ht="42" customHeight="1" x14ac:dyDescent="0.2">
      <c r="A67" s="22">
        <v>7</v>
      </c>
      <c r="B67" s="18" t="s">
        <v>31</v>
      </c>
      <c r="C67" s="23" t="s">
        <v>34</v>
      </c>
      <c r="D67" s="23">
        <v>10</v>
      </c>
      <c r="E67" s="31">
        <v>400</v>
      </c>
      <c r="F67" s="25">
        <f t="shared" si="23"/>
        <v>4000</v>
      </c>
      <c r="G67" s="31">
        <v>600</v>
      </c>
      <c r="H67" s="26">
        <f t="shared" si="20"/>
        <v>6000</v>
      </c>
      <c r="I67" s="31">
        <v>410</v>
      </c>
      <c r="J67" s="26">
        <f t="shared" si="3"/>
        <v>4100</v>
      </c>
      <c r="K67" s="31">
        <v>500</v>
      </c>
      <c r="L67" s="26">
        <f t="shared" si="21"/>
        <v>5000</v>
      </c>
      <c r="M67" s="31" t="s">
        <v>87</v>
      </c>
      <c r="N67" s="25" t="s">
        <v>87</v>
      </c>
      <c r="O67" s="27">
        <f t="shared" si="24"/>
        <v>477.5</v>
      </c>
      <c r="P67" s="27">
        <f t="shared" si="25"/>
        <v>4775</v>
      </c>
      <c r="Q67" s="28">
        <f t="shared" si="26"/>
        <v>93.229108472979973</v>
      </c>
      <c r="R67" s="29">
        <f t="shared" si="22"/>
        <v>0.19</v>
      </c>
      <c r="S67" s="30">
        <f>COUNTA(E67,I67,K67,G67)</f>
        <v>4</v>
      </c>
    </row>
    <row r="68" spans="1:19" ht="42" customHeight="1" x14ac:dyDescent="0.2">
      <c r="A68" s="62" t="s">
        <v>1</v>
      </c>
      <c r="B68" s="58" t="s">
        <v>2</v>
      </c>
      <c r="C68" s="58" t="s">
        <v>3</v>
      </c>
      <c r="D68" s="58" t="s">
        <v>19</v>
      </c>
      <c r="E68" s="63" t="s">
        <v>61</v>
      </c>
      <c r="F68" s="64"/>
      <c r="G68" s="63" t="s">
        <v>63</v>
      </c>
      <c r="H68" s="64"/>
      <c r="I68" s="63" t="s">
        <v>65</v>
      </c>
      <c r="J68" s="64"/>
      <c r="K68" s="63" t="s">
        <v>69</v>
      </c>
      <c r="L68" s="64"/>
      <c r="M68" s="63" t="s">
        <v>82</v>
      </c>
      <c r="N68" s="64"/>
      <c r="O68" s="58" t="s">
        <v>6</v>
      </c>
      <c r="P68" s="58"/>
      <c r="Q68" s="58"/>
      <c r="R68" s="58"/>
      <c r="S68" s="59"/>
    </row>
    <row r="69" spans="1:19" ht="42" customHeight="1" x14ac:dyDescent="0.2">
      <c r="A69" s="62"/>
      <c r="B69" s="58"/>
      <c r="C69" s="58"/>
      <c r="D69" s="58"/>
      <c r="E69" s="58" t="s">
        <v>62</v>
      </c>
      <c r="F69" s="58"/>
      <c r="G69" s="58" t="s">
        <v>64</v>
      </c>
      <c r="H69" s="58"/>
      <c r="I69" s="60" t="s">
        <v>66</v>
      </c>
      <c r="J69" s="61"/>
      <c r="K69" s="60" t="s">
        <v>70</v>
      </c>
      <c r="L69" s="61"/>
      <c r="M69" s="58" t="s">
        <v>83</v>
      </c>
      <c r="N69" s="58"/>
      <c r="O69" s="58" t="s">
        <v>11</v>
      </c>
      <c r="P69" s="58"/>
      <c r="Q69" s="58"/>
      <c r="R69" s="58"/>
      <c r="S69" s="59"/>
    </row>
    <row r="70" spans="1:19" ht="42" customHeight="1" x14ac:dyDescent="0.2">
      <c r="A70" s="62"/>
      <c r="B70" s="58"/>
      <c r="C70" s="58"/>
      <c r="D70" s="58"/>
      <c r="E70" s="19" t="s">
        <v>20</v>
      </c>
      <c r="F70" s="19" t="s">
        <v>21</v>
      </c>
      <c r="G70" s="19" t="s">
        <v>20</v>
      </c>
      <c r="H70" s="19" t="s">
        <v>21</v>
      </c>
      <c r="I70" s="19" t="s">
        <v>20</v>
      </c>
      <c r="J70" s="19" t="s">
        <v>21</v>
      </c>
      <c r="K70" s="19" t="s">
        <v>20</v>
      </c>
      <c r="L70" s="19" t="s">
        <v>21</v>
      </c>
      <c r="M70" s="19" t="s">
        <v>20</v>
      </c>
      <c r="N70" s="19" t="s">
        <v>21</v>
      </c>
      <c r="O70" s="20" t="s">
        <v>7</v>
      </c>
      <c r="P70" s="20" t="s">
        <v>12</v>
      </c>
      <c r="Q70" s="20" t="s">
        <v>8</v>
      </c>
      <c r="R70" s="20" t="s">
        <v>9</v>
      </c>
      <c r="S70" s="21" t="s">
        <v>10</v>
      </c>
    </row>
    <row r="71" spans="1:19" ht="42" customHeight="1" x14ac:dyDescent="0.2">
      <c r="A71" s="22">
        <v>8</v>
      </c>
      <c r="B71" s="18" t="s">
        <v>32</v>
      </c>
      <c r="C71" s="23" t="s">
        <v>35</v>
      </c>
      <c r="D71" s="23">
        <v>50</v>
      </c>
      <c r="E71" s="31">
        <v>300</v>
      </c>
      <c r="F71" s="25">
        <f t="shared" si="23"/>
        <v>15000</v>
      </c>
      <c r="G71" s="31" t="s">
        <v>87</v>
      </c>
      <c r="H71" s="25" t="s">
        <v>87</v>
      </c>
      <c r="I71" s="31">
        <v>200</v>
      </c>
      <c r="J71" s="26">
        <f t="shared" si="3"/>
        <v>10000</v>
      </c>
      <c r="K71" s="31" t="s">
        <v>87</v>
      </c>
      <c r="L71" s="25" t="s">
        <v>87</v>
      </c>
      <c r="M71" s="26">
        <v>288</v>
      </c>
      <c r="N71" s="26">
        <f t="shared" si="27"/>
        <v>14400</v>
      </c>
      <c r="O71" s="27">
        <f t="shared" si="24"/>
        <v>262.66000000000003</v>
      </c>
      <c r="P71" s="27">
        <f t="shared" si="25"/>
        <v>13133.000000000002</v>
      </c>
      <c r="Q71" s="28">
        <f t="shared" si="26"/>
        <v>54.601587278515339</v>
      </c>
      <c r="R71" s="29">
        <f t="shared" si="22"/>
        <v>0.2</v>
      </c>
      <c r="S71" s="30">
        <f>COUNTA(E71,I71,M71)</f>
        <v>3</v>
      </c>
    </row>
    <row r="72" spans="1:19" ht="42" customHeight="1" x14ac:dyDescent="0.2">
      <c r="A72" s="71" t="s">
        <v>36</v>
      </c>
      <c r="B72" s="72"/>
      <c r="C72" s="72"/>
      <c r="D72" s="73"/>
      <c r="E72" s="56">
        <f>SUM(F58:F71)</f>
        <v>49046.569600000003</v>
      </c>
      <c r="F72" s="57"/>
      <c r="G72" s="56">
        <f>SUM(H58:H71)</f>
        <v>12665.3236</v>
      </c>
      <c r="H72" s="57"/>
      <c r="I72" s="56">
        <f>SUM(J58:J71)</f>
        <v>48004.543600000005</v>
      </c>
      <c r="J72" s="57"/>
      <c r="K72" s="56">
        <f>SUM(L58:L71)</f>
        <v>44303.9</v>
      </c>
      <c r="L72" s="57"/>
      <c r="M72" s="56">
        <f>SUM(N58:N71)</f>
        <v>18724.475399999999</v>
      </c>
      <c r="N72" s="57"/>
      <c r="O72" s="27"/>
      <c r="P72" s="36">
        <f>SUM(P58:P71)</f>
        <v>53306.4444</v>
      </c>
      <c r="Q72" s="28"/>
      <c r="R72" s="29"/>
      <c r="S72" s="30"/>
    </row>
    <row r="73" spans="1:19" ht="42" customHeight="1" x14ac:dyDescent="0.2">
      <c r="A73" s="65" t="s">
        <v>40</v>
      </c>
      <c r="B73" s="66"/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</row>
    <row r="74" spans="1:19" ht="42" customHeight="1" x14ac:dyDescent="0.2">
      <c r="A74" s="62" t="s">
        <v>1</v>
      </c>
      <c r="B74" s="58" t="s">
        <v>2</v>
      </c>
      <c r="C74" s="58" t="s">
        <v>3</v>
      </c>
      <c r="D74" s="58" t="s">
        <v>19</v>
      </c>
      <c r="E74" s="63" t="s">
        <v>61</v>
      </c>
      <c r="F74" s="64"/>
      <c r="G74" s="63" t="s">
        <v>84</v>
      </c>
      <c r="H74" s="64"/>
      <c r="I74" s="63" t="s">
        <v>65</v>
      </c>
      <c r="J74" s="64"/>
      <c r="K74" s="63" t="s">
        <v>69</v>
      </c>
      <c r="L74" s="64"/>
      <c r="M74" s="63" t="s">
        <v>80</v>
      </c>
      <c r="N74" s="64"/>
      <c r="O74" s="58" t="s">
        <v>6</v>
      </c>
      <c r="P74" s="58"/>
      <c r="Q74" s="58"/>
      <c r="R74" s="58"/>
      <c r="S74" s="59"/>
    </row>
    <row r="75" spans="1:19" ht="42" customHeight="1" x14ac:dyDescent="0.2">
      <c r="A75" s="62"/>
      <c r="B75" s="58"/>
      <c r="C75" s="58"/>
      <c r="D75" s="58"/>
      <c r="E75" s="58" t="s">
        <v>62</v>
      </c>
      <c r="F75" s="58"/>
      <c r="G75" s="58" t="s">
        <v>85</v>
      </c>
      <c r="H75" s="58"/>
      <c r="I75" s="60" t="s">
        <v>66</v>
      </c>
      <c r="J75" s="61"/>
      <c r="K75" s="60" t="s">
        <v>70</v>
      </c>
      <c r="L75" s="61"/>
      <c r="M75" s="60" t="s">
        <v>81</v>
      </c>
      <c r="N75" s="61"/>
      <c r="O75" s="58" t="s">
        <v>11</v>
      </c>
      <c r="P75" s="58"/>
      <c r="Q75" s="58"/>
      <c r="R75" s="58"/>
      <c r="S75" s="59"/>
    </row>
    <row r="76" spans="1:19" ht="42" customHeight="1" x14ac:dyDescent="0.2">
      <c r="A76" s="62"/>
      <c r="B76" s="58"/>
      <c r="C76" s="58"/>
      <c r="D76" s="58"/>
      <c r="E76" s="19" t="s">
        <v>20</v>
      </c>
      <c r="F76" s="19" t="s">
        <v>21</v>
      </c>
      <c r="G76" s="19" t="s">
        <v>20</v>
      </c>
      <c r="H76" s="19" t="s">
        <v>21</v>
      </c>
      <c r="I76" s="19" t="s">
        <v>20</v>
      </c>
      <c r="J76" s="19" t="s">
        <v>21</v>
      </c>
      <c r="K76" s="19" t="s">
        <v>20</v>
      </c>
      <c r="L76" s="19" t="s">
        <v>21</v>
      </c>
      <c r="M76" s="19" t="s">
        <v>20</v>
      </c>
      <c r="N76" s="19" t="s">
        <v>21</v>
      </c>
      <c r="O76" s="20" t="s">
        <v>7</v>
      </c>
      <c r="P76" s="20" t="s">
        <v>12</v>
      </c>
      <c r="Q76" s="20" t="s">
        <v>8</v>
      </c>
      <c r="R76" s="20" t="s">
        <v>9</v>
      </c>
      <c r="S76" s="21" t="s">
        <v>10</v>
      </c>
    </row>
    <row r="77" spans="1:19" ht="42" customHeight="1" x14ac:dyDescent="0.2">
      <c r="A77" s="22">
        <v>1</v>
      </c>
      <c r="B77" s="18" t="s">
        <v>25</v>
      </c>
      <c r="C77" s="23" t="s">
        <v>33</v>
      </c>
      <c r="D77" s="24">
        <v>835.16</v>
      </c>
      <c r="E77" s="31" t="s">
        <v>87</v>
      </c>
      <c r="F77" s="25" t="s">
        <v>87</v>
      </c>
      <c r="G77" s="31">
        <v>3.43</v>
      </c>
      <c r="H77" s="26">
        <f t="shared" ref="H77:H96" si="34">D77*G77</f>
        <v>2864.5988000000002</v>
      </c>
      <c r="I77" s="31" t="s">
        <v>87</v>
      </c>
      <c r="J77" s="25" t="s">
        <v>87</v>
      </c>
      <c r="K77" s="31">
        <v>2.5</v>
      </c>
      <c r="L77" s="26">
        <f t="shared" ref="L77:L96" si="35">K77*D77</f>
        <v>2087.9</v>
      </c>
      <c r="M77" s="35">
        <v>3.43</v>
      </c>
      <c r="N77" s="26">
        <f>M77*D77</f>
        <v>2864.5988000000002</v>
      </c>
      <c r="O77" s="27">
        <f>TRUNC(AVERAGE(E77,G77,I77,K77,M77),2)</f>
        <v>3.12</v>
      </c>
      <c r="P77" s="27">
        <f t="shared" ref="P77:P96" si="36">D77*O77</f>
        <v>2605.6992</v>
      </c>
      <c r="Q77" s="28">
        <f>STDEV(E77,G77,I77,K77,M77)</f>
        <v>0.53693575034635488</v>
      </c>
      <c r="R77" s="29">
        <f t="shared" ref="R77:R96" si="37">TRUNC(Q77/O77*100)/100</f>
        <v>0.17</v>
      </c>
      <c r="S77" s="30">
        <f>COUNTA(G77,M77,K77)</f>
        <v>3</v>
      </c>
    </row>
    <row r="78" spans="1:19" ht="42" customHeight="1" x14ac:dyDescent="0.2">
      <c r="A78" s="62" t="s">
        <v>1</v>
      </c>
      <c r="B78" s="58" t="s">
        <v>2</v>
      </c>
      <c r="C78" s="58" t="s">
        <v>3</v>
      </c>
      <c r="D78" s="58" t="s">
        <v>19</v>
      </c>
      <c r="E78" s="63" t="s">
        <v>61</v>
      </c>
      <c r="F78" s="64"/>
      <c r="G78" s="63" t="s">
        <v>63</v>
      </c>
      <c r="H78" s="64"/>
      <c r="I78" s="63" t="s">
        <v>65</v>
      </c>
      <c r="J78" s="64"/>
      <c r="K78" s="63" t="s">
        <v>69</v>
      </c>
      <c r="L78" s="64"/>
      <c r="M78" s="63" t="s">
        <v>80</v>
      </c>
      <c r="N78" s="64"/>
      <c r="O78" s="58" t="s">
        <v>6</v>
      </c>
      <c r="P78" s="58"/>
      <c r="Q78" s="58"/>
      <c r="R78" s="58"/>
      <c r="S78" s="59"/>
    </row>
    <row r="79" spans="1:19" ht="42" customHeight="1" x14ac:dyDescent="0.2">
      <c r="A79" s="62"/>
      <c r="B79" s="58"/>
      <c r="C79" s="58"/>
      <c r="D79" s="58"/>
      <c r="E79" s="58" t="s">
        <v>62</v>
      </c>
      <c r="F79" s="58"/>
      <c r="G79" s="58" t="s">
        <v>64</v>
      </c>
      <c r="H79" s="58"/>
      <c r="I79" s="60" t="s">
        <v>66</v>
      </c>
      <c r="J79" s="61"/>
      <c r="K79" s="60" t="s">
        <v>70</v>
      </c>
      <c r="L79" s="61"/>
      <c r="M79" s="60" t="s">
        <v>81</v>
      </c>
      <c r="N79" s="61"/>
      <c r="O79" s="58" t="s">
        <v>11</v>
      </c>
      <c r="P79" s="58"/>
      <c r="Q79" s="58"/>
      <c r="R79" s="58"/>
      <c r="S79" s="59"/>
    </row>
    <row r="80" spans="1:19" ht="42" customHeight="1" x14ac:dyDescent="0.2">
      <c r="A80" s="62"/>
      <c r="B80" s="58"/>
      <c r="C80" s="58"/>
      <c r="D80" s="58"/>
      <c r="E80" s="19" t="s">
        <v>20</v>
      </c>
      <c r="F80" s="19" t="s">
        <v>21</v>
      </c>
      <c r="G80" s="19" t="s">
        <v>20</v>
      </c>
      <c r="H80" s="19" t="s">
        <v>21</v>
      </c>
      <c r="I80" s="19" t="s">
        <v>20</v>
      </c>
      <c r="J80" s="19" t="s">
        <v>21</v>
      </c>
      <c r="K80" s="19" t="s">
        <v>20</v>
      </c>
      <c r="L80" s="19" t="s">
        <v>21</v>
      </c>
      <c r="M80" s="19" t="s">
        <v>20</v>
      </c>
      <c r="N80" s="19" t="s">
        <v>21</v>
      </c>
      <c r="O80" s="20" t="s">
        <v>7</v>
      </c>
      <c r="P80" s="20" t="s">
        <v>12</v>
      </c>
      <c r="Q80" s="20" t="s">
        <v>8</v>
      </c>
      <c r="R80" s="20" t="s">
        <v>9</v>
      </c>
      <c r="S80" s="21" t="s">
        <v>10</v>
      </c>
    </row>
    <row r="81" spans="1:19" ht="42" customHeight="1" x14ac:dyDescent="0.2">
      <c r="A81" s="22">
        <v>2</v>
      </c>
      <c r="B81" s="18" t="s">
        <v>26</v>
      </c>
      <c r="C81" s="23" t="s">
        <v>33</v>
      </c>
      <c r="D81" s="24">
        <v>835.16</v>
      </c>
      <c r="E81" s="31">
        <v>6.25</v>
      </c>
      <c r="F81" s="25">
        <f t="shared" ref="F81:F96" si="38">D81*E81</f>
        <v>5219.75</v>
      </c>
      <c r="G81" s="31">
        <v>7</v>
      </c>
      <c r="H81" s="26">
        <f t="shared" si="34"/>
        <v>5846.12</v>
      </c>
      <c r="I81" s="31">
        <v>6.3</v>
      </c>
      <c r="J81" s="26">
        <f t="shared" si="3"/>
        <v>5261.5079999999998</v>
      </c>
      <c r="K81" s="31">
        <v>7.5</v>
      </c>
      <c r="L81" s="26">
        <f t="shared" si="35"/>
        <v>6263.7</v>
      </c>
      <c r="M81" s="31" t="s">
        <v>87</v>
      </c>
      <c r="N81" s="25" t="s">
        <v>87</v>
      </c>
      <c r="O81" s="27">
        <f t="shared" ref="O81:O96" si="39">TRUNC(AVERAGE(E81,G81,I81,K81),2)</f>
        <v>6.76</v>
      </c>
      <c r="P81" s="27">
        <f t="shared" si="36"/>
        <v>5645.6815999999999</v>
      </c>
      <c r="Q81" s="28">
        <f t="shared" ref="Q81:Q96" si="40">STDEV(E81,G81,I81,K81)</f>
        <v>0.59913131560062305</v>
      </c>
      <c r="R81" s="29">
        <f t="shared" si="37"/>
        <v>0.08</v>
      </c>
      <c r="S81" s="30">
        <f>COUNTA(E81,G81,I81,K81)</f>
        <v>4</v>
      </c>
    </row>
    <row r="82" spans="1:19" ht="42" customHeight="1" x14ac:dyDescent="0.2">
      <c r="A82" s="62" t="s">
        <v>1</v>
      </c>
      <c r="B82" s="58" t="s">
        <v>2</v>
      </c>
      <c r="C82" s="58" t="s">
        <v>3</v>
      </c>
      <c r="D82" s="58" t="s">
        <v>19</v>
      </c>
      <c r="E82" s="63" t="s">
        <v>61</v>
      </c>
      <c r="F82" s="64"/>
      <c r="G82" s="63" t="s">
        <v>63</v>
      </c>
      <c r="H82" s="64"/>
      <c r="I82" s="63" t="s">
        <v>84</v>
      </c>
      <c r="J82" s="64"/>
      <c r="K82" s="63" t="s">
        <v>69</v>
      </c>
      <c r="L82" s="64"/>
      <c r="M82" s="63" t="s">
        <v>80</v>
      </c>
      <c r="N82" s="64"/>
      <c r="O82" s="58" t="s">
        <v>6</v>
      </c>
      <c r="P82" s="58"/>
      <c r="Q82" s="58"/>
      <c r="R82" s="58"/>
      <c r="S82" s="59"/>
    </row>
    <row r="83" spans="1:19" ht="42" customHeight="1" x14ac:dyDescent="0.2">
      <c r="A83" s="62"/>
      <c r="B83" s="58"/>
      <c r="C83" s="58"/>
      <c r="D83" s="58"/>
      <c r="E83" s="58" t="s">
        <v>62</v>
      </c>
      <c r="F83" s="58"/>
      <c r="G83" s="58" t="s">
        <v>64</v>
      </c>
      <c r="H83" s="58"/>
      <c r="I83" s="60" t="s">
        <v>85</v>
      </c>
      <c r="J83" s="61"/>
      <c r="K83" s="60" t="s">
        <v>70</v>
      </c>
      <c r="L83" s="61"/>
      <c r="M83" s="60" t="s">
        <v>81</v>
      </c>
      <c r="N83" s="61"/>
      <c r="O83" s="58" t="s">
        <v>11</v>
      </c>
      <c r="P83" s="58"/>
      <c r="Q83" s="58"/>
      <c r="R83" s="58"/>
      <c r="S83" s="59"/>
    </row>
    <row r="84" spans="1:19" ht="42" customHeight="1" x14ac:dyDescent="0.2">
      <c r="A84" s="62"/>
      <c r="B84" s="58"/>
      <c r="C84" s="58"/>
      <c r="D84" s="58"/>
      <c r="E84" s="19" t="s">
        <v>20</v>
      </c>
      <c r="F84" s="19" t="s">
        <v>21</v>
      </c>
      <c r="G84" s="19" t="s">
        <v>20</v>
      </c>
      <c r="H84" s="19" t="s">
        <v>21</v>
      </c>
      <c r="I84" s="19" t="s">
        <v>20</v>
      </c>
      <c r="J84" s="19" t="s">
        <v>21</v>
      </c>
      <c r="K84" s="19" t="s">
        <v>20</v>
      </c>
      <c r="L84" s="19" t="s">
        <v>21</v>
      </c>
      <c r="M84" s="19" t="s">
        <v>20</v>
      </c>
      <c r="N84" s="19" t="s">
        <v>21</v>
      </c>
      <c r="O84" s="20" t="s">
        <v>7</v>
      </c>
      <c r="P84" s="20" t="s">
        <v>12</v>
      </c>
      <c r="Q84" s="20" t="s">
        <v>8</v>
      </c>
      <c r="R84" s="20" t="s">
        <v>9</v>
      </c>
      <c r="S84" s="21" t="s">
        <v>10</v>
      </c>
    </row>
    <row r="85" spans="1:19" ht="42" customHeight="1" x14ac:dyDescent="0.2">
      <c r="A85" s="22">
        <v>3</v>
      </c>
      <c r="B85" s="18" t="s">
        <v>27</v>
      </c>
      <c r="C85" s="23" t="s">
        <v>33</v>
      </c>
      <c r="D85" s="24">
        <v>835.16</v>
      </c>
      <c r="E85" s="31" t="s">
        <v>87</v>
      </c>
      <c r="F85" s="25" t="s">
        <v>87</v>
      </c>
      <c r="G85" s="31" t="s">
        <v>87</v>
      </c>
      <c r="H85" s="25" t="s">
        <v>87</v>
      </c>
      <c r="I85" s="31">
        <v>3.43</v>
      </c>
      <c r="J85" s="26">
        <f t="shared" si="3"/>
        <v>2864.5988000000002</v>
      </c>
      <c r="K85" s="31">
        <v>2.5</v>
      </c>
      <c r="L85" s="26">
        <f t="shared" si="35"/>
        <v>2087.9</v>
      </c>
      <c r="M85" s="35">
        <v>3.43</v>
      </c>
      <c r="N85" s="26">
        <f t="shared" ref="N85:N89" si="41">M85*D85</f>
        <v>2864.5988000000002</v>
      </c>
      <c r="O85" s="27">
        <f t="shared" si="39"/>
        <v>2.96</v>
      </c>
      <c r="P85" s="27">
        <f t="shared" si="36"/>
        <v>2472.0735999999997</v>
      </c>
      <c r="Q85" s="28">
        <f t="shared" si="40"/>
        <v>0.65760930650349136</v>
      </c>
      <c r="R85" s="29">
        <f t="shared" si="37"/>
        <v>0.22</v>
      </c>
      <c r="S85" s="30">
        <f>COUNTA(M85,I85,K85)</f>
        <v>3</v>
      </c>
    </row>
    <row r="86" spans="1:19" ht="42" customHeight="1" x14ac:dyDescent="0.2">
      <c r="A86" s="62" t="s">
        <v>1</v>
      </c>
      <c r="B86" s="58" t="s">
        <v>2</v>
      </c>
      <c r="C86" s="58" t="s">
        <v>3</v>
      </c>
      <c r="D86" s="58" t="s">
        <v>19</v>
      </c>
      <c r="E86" s="63" t="s">
        <v>61</v>
      </c>
      <c r="F86" s="64"/>
      <c r="G86" s="63" t="s">
        <v>82</v>
      </c>
      <c r="H86" s="64"/>
      <c r="I86" s="63" t="s">
        <v>84</v>
      </c>
      <c r="J86" s="64"/>
      <c r="K86" s="63" t="s">
        <v>69</v>
      </c>
      <c r="L86" s="64"/>
      <c r="M86" s="63" t="s">
        <v>80</v>
      </c>
      <c r="N86" s="64"/>
      <c r="O86" s="58" t="s">
        <v>6</v>
      </c>
      <c r="P86" s="58"/>
      <c r="Q86" s="58"/>
      <c r="R86" s="58"/>
      <c r="S86" s="59"/>
    </row>
    <row r="87" spans="1:19" ht="42" customHeight="1" x14ac:dyDescent="0.2">
      <c r="A87" s="62"/>
      <c r="B87" s="58"/>
      <c r="C87" s="58"/>
      <c r="D87" s="58"/>
      <c r="E87" s="58" t="s">
        <v>62</v>
      </c>
      <c r="F87" s="58"/>
      <c r="G87" s="58" t="s">
        <v>83</v>
      </c>
      <c r="H87" s="58"/>
      <c r="I87" s="60" t="s">
        <v>85</v>
      </c>
      <c r="J87" s="61"/>
      <c r="K87" s="60" t="s">
        <v>70</v>
      </c>
      <c r="L87" s="61"/>
      <c r="M87" s="60" t="s">
        <v>81</v>
      </c>
      <c r="N87" s="61"/>
      <c r="O87" s="58" t="s">
        <v>11</v>
      </c>
      <c r="P87" s="58"/>
      <c r="Q87" s="58"/>
      <c r="R87" s="58"/>
      <c r="S87" s="59"/>
    </row>
    <row r="88" spans="1:19" ht="42" customHeight="1" x14ac:dyDescent="0.2">
      <c r="A88" s="62"/>
      <c r="B88" s="58"/>
      <c r="C88" s="58"/>
      <c r="D88" s="58"/>
      <c r="E88" s="19" t="s">
        <v>20</v>
      </c>
      <c r="F88" s="19" t="s">
        <v>21</v>
      </c>
      <c r="G88" s="19" t="s">
        <v>20</v>
      </c>
      <c r="H88" s="19" t="s">
        <v>21</v>
      </c>
      <c r="I88" s="19" t="s">
        <v>20</v>
      </c>
      <c r="J88" s="19" t="s">
        <v>21</v>
      </c>
      <c r="K88" s="19" t="s">
        <v>20</v>
      </c>
      <c r="L88" s="19" t="s">
        <v>21</v>
      </c>
      <c r="M88" s="19" t="s">
        <v>20</v>
      </c>
      <c r="N88" s="19" t="s">
        <v>21</v>
      </c>
      <c r="O88" s="20" t="s">
        <v>7</v>
      </c>
      <c r="P88" s="20" t="s">
        <v>12</v>
      </c>
      <c r="Q88" s="20" t="s">
        <v>8</v>
      </c>
      <c r="R88" s="20" t="s">
        <v>9</v>
      </c>
      <c r="S88" s="21" t="s">
        <v>10</v>
      </c>
    </row>
    <row r="89" spans="1:19" ht="42" customHeight="1" x14ac:dyDescent="0.2">
      <c r="A89" s="22">
        <v>4</v>
      </c>
      <c r="B89" s="18" t="s">
        <v>28</v>
      </c>
      <c r="C89" s="23" t="s">
        <v>33</v>
      </c>
      <c r="D89" s="24">
        <v>835.16</v>
      </c>
      <c r="E89" s="31" t="s">
        <v>87</v>
      </c>
      <c r="F89" s="25" t="s">
        <v>87</v>
      </c>
      <c r="G89" s="31">
        <v>3.43</v>
      </c>
      <c r="H89" s="26">
        <f t="shared" si="34"/>
        <v>2864.5988000000002</v>
      </c>
      <c r="I89" s="31" t="s">
        <v>87</v>
      </c>
      <c r="J89" s="25" t="s">
        <v>87</v>
      </c>
      <c r="K89" s="31">
        <v>2.5</v>
      </c>
      <c r="L89" s="26">
        <f t="shared" si="35"/>
        <v>2087.9</v>
      </c>
      <c r="M89" s="35">
        <v>3.43</v>
      </c>
      <c r="N89" s="26">
        <f t="shared" si="41"/>
        <v>2864.5988000000002</v>
      </c>
      <c r="O89" s="27">
        <f t="shared" si="39"/>
        <v>2.96</v>
      </c>
      <c r="P89" s="27">
        <f t="shared" si="36"/>
        <v>2472.0735999999997</v>
      </c>
      <c r="Q89" s="28">
        <f t="shared" si="40"/>
        <v>0.65760930650349136</v>
      </c>
      <c r="R89" s="29">
        <f t="shared" si="37"/>
        <v>0.22</v>
      </c>
      <c r="S89" s="30">
        <f>COUNTA(G89,M89,K89)</f>
        <v>3</v>
      </c>
    </row>
    <row r="90" spans="1:19" ht="42" customHeight="1" x14ac:dyDescent="0.2">
      <c r="A90" s="22">
        <v>5</v>
      </c>
      <c r="B90" s="18" t="s">
        <v>29</v>
      </c>
      <c r="C90" s="23" t="s">
        <v>34</v>
      </c>
      <c r="D90" s="23">
        <v>60</v>
      </c>
      <c r="E90" s="31">
        <v>400</v>
      </c>
      <c r="F90" s="25">
        <f t="shared" si="38"/>
        <v>24000</v>
      </c>
      <c r="G90" s="31" t="s">
        <v>87</v>
      </c>
      <c r="H90" s="25" t="s">
        <v>87</v>
      </c>
      <c r="I90" s="31">
        <v>445</v>
      </c>
      <c r="J90" s="26">
        <f t="shared" si="3"/>
        <v>26700</v>
      </c>
      <c r="K90" s="31">
        <v>500</v>
      </c>
      <c r="L90" s="26">
        <f t="shared" si="35"/>
        <v>30000</v>
      </c>
      <c r="M90" s="31" t="s">
        <v>87</v>
      </c>
      <c r="N90" s="25" t="s">
        <v>87</v>
      </c>
      <c r="O90" s="27">
        <f t="shared" si="39"/>
        <v>448.33</v>
      </c>
      <c r="P90" s="27">
        <f t="shared" si="36"/>
        <v>26899.8</v>
      </c>
      <c r="Q90" s="28">
        <f t="shared" si="40"/>
        <v>50.083264004389065</v>
      </c>
      <c r="R90" s="29">
        <f t="shared" si="37"/>
        <v>0.11</v>
      </c>
      <c r="S90" s="30">
        <f>COUNTA(E90,I90,K90)</f>
        <v>3</v>
      </c>
    </row>
    <row r="91" spans="1:19" ht="42" customHeight="1" x14ac:dyDescent="0.2">
      <c r="A91" s="22">
        <v>6</v>
      </c>
      <c r="B91" s="18" t="s">
        <v>30</v>
      </c>
      <c r="C91" s="23" t="s">
        <v>34</v>
      </c>
      <c r="D91" s="23">
        <v>30</v>
      </c>
      <c r="E91" s="31">
        <v>175</v>
      </c>
      <c r="F91" s="25">
        <f t="shared" si="38"/>
        <v>5250</v>
      </c>
      <c r="G91" s="31" t="s">
        <v>87</v>
      </c>
      <c r="H91" s="25" t="s">
        <v>87</v>
      </c>
      <c r="I91" s="31">
        <v>175</v>
      </c>
      <c r="J91" s="26">
        <f t="shared" si="3"/>
        <v>5250</v>
      </c>
      <c r="K91" s="31">
        <v>220</v>
      </c>
      <c r="L91" s="26">
        <f t="shared" si="35"/>
        <v>6600</v>
      </c>
      <c r="M91" s="31" t="s">
        <v>87</v>
      </c>
      <c r="N91" s="25" t="s">
        <v>87</v>
      </c>
      <c r="O91" s="27">
        <f t="shared" si="39"/>
        <v>190</v>
      </c>
      <c r="P91" s="27">
        <f t="shared" si="36"/>
        <v>5700</v>
      </c>
      <c r="Q91" s="28">
        <f t="shared" si="40"/>
        <v>25.98076211353316</v>
      </c>
      <c r="R91" s="29">
        <f t="shared" si="37"/>
        <v>0.13</v>
      </c>
      <c r="S91" s="30">
        <f>COUNTA(E91,I91,K91)</f>
        <v>3</v>
      </c>
    </row>
    <row r="92" spans="1:19" ht="42" customHeight="1" x14ac:dyDescent="0.2">
      <c r="A92" s="22">
        <v>7</v>
      </c>
      <c r="B92" s="18" t="s">
        <v>31</v>
      </c>
      <c r="C92" s="23" t="s">
        <v>34</v>
      </c>
      <c r="D92" s="23">
        <v>10</v>
      </c>
      <c r="E92" s="31">
        <v>600</v>
      </c>
      <c r="F92" s="25">
        <f t="shared" si="38"/>
        <v>6000</v>
      </c>
      <c r="G92" s="31">
        <v>700</v>
      </c>
      <c r="H92" s="26">
        <f t="shared" si="34"/>
        <v>7000</v>
      </c>
      <c r="I92" s="31">
        <v>780</v>
      </c>
      <c r="J92" s="26">
        <f t="shared" si="3"/>
        <v>7800</v>
      </c>
      <c r="K92" s="31">
        <v>700</v>
      </c>
      <c r="L92" s="26">
        <f t="shared" si="35"/>
        <v>7000</v>
      </c>
      <c r="M92" s="31" t="s">
        <v>87</v>
      </c>
      <c r="N92" s="25" t="s">
        <v>87</v>
      </c>
      <c r="O92" s="27">
        <f t="shared" si="39"/>
        <v>695</v>
      </c>
      <c r="P92" s="27">
        <f t="shared" si="36"/>
        <v>6950</v>
      </c>
      <c r="Q92" s="28">
        <f t="shared" si="40"/>
        <v>73.711147958319941</v>
      </c>
      <c r="R92" s="29">
        <f t="shared" si="37"/>
        <v>0.1</v>
      </c>
      <c r="S92" s="30">
        <f>COUNTA(E92,G92,I92,K92)</f>
        <v>4</v>
      </c>
    </row>
    <row r="93" spans="1:19" ht="42" customHeight="1" x14ac:dyDescent="0.2">
      <c r="A93" s="62" t="s">
        <v>1</v>
      </c>
      <c r="B93" s="58" t="s">
        <v>2</v>
      </c>
      <c r="C93" s="58" t="s">
        <v>3</v>
      </c>
      <c r="D93" s="58" t="s">
        <v>19</v>
      </c>
      <c r="E93" s="63" t="s">
        <v>61</v>
      </c>
      <c r="F93" s="64"/>
      <c r="G93" s="63" t="s">
        <v>82</v>
      </c>
      <c r="H93" s="64"/>
      <c r="I93" s="63" t="s">
        <v>84</v>
      </c>
      <c r="J93" s="64"/>
      <c r="K93" s="63" t="s">
        <v>69</v>
      </c>
      <c r="L93" s="64"/>
      <c r="M93" s="63" t="s">
        <v>87</v>
      </c>
      <c r="N93" s="64"/>
      <c r="O93" s="58" t="s">
        <v>6</v>
      </c>
      <c r="P93" s="58"/>
      <c r="Q93" s="58"/>
      <c r="R93" s="58"/>
      <c r="S93" s="59"/>
    </row>
    <row r="94" spans="1:19" ht="42" customHeight="1" x14ac:dyDescent="0.2">
      <c r="A94" s="62"/>
      <c r="B94" s="58"/>
      <c r="C94" s="58"/>
      <c r="D94" s="58"/>
      <c r="E94" s="58" t="s">
        <v>62</v>
      </c>
      <c r="F94" s="58"/>
      <c r="G94" s="58" t="s">
        <v>83</v>
      </c>
      <c r="H94" s="58"/>
      <c r="I94" s="60" t="s">
        <v>85</v>
      </c>
      <c r="J94" s="61"/>
      <c r="K94" s="60" t="s">
        <v>70</v>
      </c>
      <c r="L94" s="61"/>
      <c r="M94" s="60" t="s">
        <v>87</v>
      </c>
      <c r="N94" s="61"/>
      <c r="O94" s="58" t="s">
        <v>11</v>
      </c>
      <c r="P94" s="58"/>
      <c r="Q94" s="58"/>
      <c r="R94" s="58"/>
      <c r="S94" s="59"/>
    </row>
    <row r="95" spans="1:19" ht="42" customHeight="1" x14ac:dyDescent="0.2">
      <c r="A95" s="62"/>
      <c r="B95" s="58"/>
      <c r="C95" s="58"/>
      <c r="D95" s="58"/>
      <c r="E95" s="19" t="s">
        <v>20</v>
      </c>
      <c r="F95" s="19" t="s">
        <v>21</v>
      </c>
      <c r="G95" s="19" t="s">
        <v>20</v>
      </c>
      <c r="H95" s="19" t="s">
        <v>21</v>
      </c>
      <c r="I95" s="19" t="s">
        <v>20</v>
      </c>
      <c r="J95" s="19" t="s">
        <v>21</v>
      </c>
      <c r="K95" s="19" t="s">
        <v>20</v>
      </c>
      <c r="L95" s="19" t="s">
        <v>21</v>
      </c>
      <c r="M95" s="19" t="s">
        <v>20</v>
      </c>
      <c r="N95" s="19" t="s">
        <v>21</v>
      </c>
      <c r="O95" s="20" t="s">
        <v>7</v>
      </c>
      <c r="P95" s="20" t="s">
        <v>12</v>
      </c>
      <c r="Q95" s="20" t="s">
        <v>8</v>
      </c>
      <c r="R95" s="20" t="s">
        <v>9</v>
      </c>
      <c r="S95" s="21" t="s">
        <v>10</v>
      </c>
    </row>
    <row r="96" spans="1:19" ht="42" customHeight="1" x14ac:dyDescent="0.2">
      <c r="A96" s="22">
        <v>8</v>
      </c>
      <c r="B96" s="18" t="s">
        <v>32</v>
      </c>
      <c r="C96" s="23" t="s">
        <v>35</v>
      </c>
      <c r="D96" s="23">
        <v>50</v>
      </c>
      <c r="E96" s="31">
        <v>300</v>
      </c>
      <c r="F96" s="25">
        <f t="shared" si="38"/>
        <v>15000</v>
      </c>
      <c r="G96" s="31">
        <v>288</v>
      </c>
      <c r="H96" s="26">
        <f t="shared" si="34"/>
        <v>14400</v>
      </c>
      <c r="I96" s="31" t="s">
        <v>87</v>
      </c>
      <c r="J96" s="25" t="s">
        <v>87</v>
      </c>
      <c r="K96" s="31">
        <v>400</v>
      </c>
      <c r="L96" s="26">
        <f t="shared" si="35"/>
        <v>20000</v>
      </c>
      <c r="M96" s="31" t="s">
        <v>87</v>
      </c>
      <c r="N96" s="25" t="s">
        <v>87</v>
      </c>
      <c r="O96" s="27">
        <f t="shared" si="39"/>
        <v>329.33</v>
      </c>
      <c r="P96" s="27">
        <f t="shared" si="36"/>
        <v>16466.5</v>
      </c>
      <c r="Q96" s="28">
        <f t="shared" si="40"/>
        <v>61.492546973867839</v>
      </c>
      <c r="R96" s="29">
        <f t="shared" si="37"/>
        <v>0.18</v>
      </c>
      <c r="S96" s="30">
        <f>COUNTA(E96,G96,K96)</f>
        <v>3</v>
      </c>
    </row>
    <row r="97" spans="1:19" ht="42" customHeight="1" x14ac:dyDescent="0.2">
      <c r="A97" s="71" t="s">
        <v>36</v>
      </c>
      <c r="B97" s="72"/>
      <c r="C97" s="72"/>
      <c r="D97" s="73"/>
      <c r="E97" s="56">
        <f>SUM(F77:F96)</f>
        <v>55469.75</v>
      </c>
      <c r="F97" s="57"/>
      <c r="G97" s="56">
        <f>SUM(H77:H96)</f>
        <v>32975.317600000002</v>
      </c>
      <c r="H97" s="57"/>
      <c r="I97" s="56">
        <f>SUM(J77:J96)</f>
        <v>47876.106800000001</v>
      </c>
      <c r="J97" s="57"/>
      <c r="K97" s="56">
        <f>SUM(L77:L96)</f>
        <v>76127.399999999994</v>
      </c>
      <c r="L97" s="57"/>
      <c r="M97" s="56">
        <f>SUM(N89:N96)</f>
        <v>2864.5988000000002</v>
      </c>
      <c r="N97" s="57"/>
      <c r="O97" s="27"/>
      <c r="P97" s="36">
        <f>SUM(P77:P96)</f>
        <v>69211.827999999994</v>
      </c>
      <c r="Q97" s="28"/>
      <c r="R97" s="29"/>
      <c r="S97" s="30"/>
    </row>
    <row r="98" spans="1:19" ht="42" customHeight="1" x14ac:dyDescent="0.2">
      <c r="A98" s="65" t="s">
        <v>39</v>
      </c>
      <c r="B98" s="66"/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</row>
    <row r="99" spans="1:19" ht="42" customHeight="1" x14ac:dyDescent="0.2">
      <c r="A99" s="62" t="s">
        <v>1</v>
      </c>
      <c r="B99" s="58" t="s">
        <v>2</v>
      </c>
      <c r="C99" s="58" t="s">
        <v>3</v>
      </c>
      <c r="D99" s="58" t="s">
        <v>19</v>
      </c>
      <c r="E99" s="63" t="s">
        <v>61</v>
      </c>
      <c r="F99" s="64"/>
      <c r="G99" s="63" t="s">
        <v>84</v>
      </c>
      <c r="H99" s="64"/>
      <c r="I99" s="63" t="s">
        <v>80</v>
      </c>
      <c r="J99" s="64"/>
      <c r="K99" s="63" t="s">
        <v>69</v>
      </c>
      <c r="L99" s="64"/>
      <c r="M99" s="31" t="s">
        <v>87</v>
      </c>
      <c r="N99" s="25" t="s">
        <v>87</v>
      </c>
      <c r="O99" s="58" t="s">
        <v>6</v>
      </c>
      <c r="P99" s="58"/>
      <c r="Q99" s="58"/>
      <c r="R99" s="58"/>
      <c r="S99" s="59"/>
    </row>
    <row r="100" spans="1:19" ht="42" customHeight="1" x14ac:dyDescent="0.2">
      <c r="A100" s="62"/>
      <c r="B100" s="58"/>
      <c r="C100" s="58"/>
      <c r="D100" s="58"/>
      <c r="E100" s="58" t="s">
        <v>62</v>
      </c>
      <c r="F100" s="58"/>
      <c r="G100" s="58" t="s">
        <v>85</v>
      </c>
      <c r="H100" s="58"/>
      <c r="I100" s="60" t="s">
        <v>86</v>
      </c>
      <c r="J100" s="61"/>
      <c r="K100" s="60" t="s">
        <v>70</v>
      </c>
      <c r="L100" s="61"/>
      <c r="M100" s="31" t="s">
        <v>87</v>
      </c>
      <c r="N100" s="25" t="s">
        <v>87</v>
      </c>
      <c r="O100" s="58" t="s">
        <v>11</v>
      </c>
      <c r="P100" s="58"/>
      <c r="Q100" s="58"/>
      <c r="R100" s="58"/>
      <c r="S100" s="59"/>
    </row>
    <row r="101" spans="1:19" ht="42" customHeight="1" x14ac:dyDescent="0.2">
      <c r="A101" s="62"/>
      <c r="B101" s="58"/>
      <c r="C101" s="58"/>
      <c r="D101" s="58"/>
      <c r="E101" s="19" t="s">
        <v>20</v>
      </c>
      <c r="F101" s="19" t="s">
        <v>21</v>
      </c>
      <c r="G101" s="19" t="s">
        <v>20</v>
      </c>
      <c r="H101" s="19" t="s">
        <v>21</v>
      </c>
      <c r="I101" s="19" t="s">
        <v>20</v>
      </c>
      <c r="J101" s="19" t="s">
        <v>21</v>
      </c>
      <c r="K101" s="19" t="s">
        <v>20</v>
      </c>
      <c r="L101" s="19" t="s">
        <v>21</v>
      </c>
      <c r="M101" s="19" t="s">
        <v>20</v>
      </c>
      <c r="N101" s="19" t="s">
        <v>21</v>
      </c>
      <c r="O101" s="20" t="s">
        <v>7</v>
      </c>
      <c r="P101" s="20" t="s">
        <v>12</v>
      </c>
      <c r="Q101" s="20" t="s">
        <v>8</v>
      </c>
      <c r="R101" s="20" t="s">
        <v>9</v>
      </c>
      <c r="S101" s="21" t="s">
        <v>10</v>
      </c>
    </row>
    <row r="102" spans="1:19" ht="42" customHeight="1" x14ac:dyDescent="0.2">
      <c r="A102" s="22">
        <v>1</v>
      </c>
      <c r="B102" s="18" t="s">
        <v>25</v>
      </c>
      <c r="C102" s="23" t="s">
        <v>33</v>
      </c>
      <c r="D102" s="24">
        <v>510.83</v>
      </c>
      <c r="E102" s="31" t="s">
        <v>87</v>
      </c>
      <c r="F102" s="25" t="s">
        <v>87</v>
      </c>
      <c r="G102" s="31">
        <v>3.43</v>
      </c>
      <c r="H102" s="26">
        <f t="shared" ref="H102:H111" si="42">D102*G102</f>
        <v>1752.1469</v>
      </c>
      <c r="I102" s="31">
        <v>3.43</v>
      </c>
      <c r="J102" s="26">
        <f>$D102*I102</f>
        <v>1752.1469</v>
      </c>
      <c r="K102" s="31">
        <v>2.5</v>
      </c>
      <c r="L102" s="26">
        <f t="shared" ref="L102:L115" si="43">K102*D102</f>
        <v>1277.075</v>
      </c>
      <c r="M102" s="31" t="s">
        <v>87</v>
      </c>
      <c r="N102" s="25" t="s">
        <v>87</v>
      </c>
      <c r="O102" s="27">
        <f>TRUNC(AVERAGE(E102,G102,I102,K102),2)</f>
        <v>3.12</v>
      </c>
      <c r="P102" s="27">
        <f t="shared" ref="P102:P115" si="44">D102*O102</f>
        <v>1593.7896000000001</v>
      </c>
      <c r="Q102" s="28">
        <f>STDEV(E102,G102,I102,K102)</f>
        <v>0.53693575034635488</v>
      </c>
      <c r="R102" s="29">
        <f t="shared" ref="R102:R115" si="45">TRUNC(Q102/O102*100)/100</f>
        <v>0.17</v>
      </c>
      <c r="S102" s="30">
        <f>COUNTA(G102,I102,K102)</f>
        <v>3</v>
      </c>
    </row>
    <row r="103" spans="1:19" ht="42" customHeight="1" x14ac:dyDescent="0.2">
      <c r="A103" s="62" t="s">
        <v>1</v>
      </c>
      <c r="B103" s="58" t="s">
        <v>2</v>
      </c>
      <c r="C103" s="58" t="s">
        <v>3</v>
      </c>
      <c r="D103" s="58" t="s">
        <v>19</v>
      </c>
      <c r="E103" s="63" t="s">
        <v>61</v>
      </c>
      <c r="F103" s="64"/>
      <c r="G103" s="63" t="s">
        <v>63</v>
      </c>
      <c r="H103" s="64"/>
      <c r="I103" s="63" t="s">
        <v>65</v>
      </c>
      <c r="J103" s="64"/>
      <c r="K103" s="63" t="s">
        <v>69</v>
      </c>
      <c r="L103" s="64"/>
      <c r="M103" s="31" t="s">
        <v>87</v>
      </c>
      <c r="N103" s="25" t="s">
        <v>87</v>
      </c>
      <c r="O103" s="58" t="s">
        <v>6</v>
      </c>
      <c r="P103" s="58"/>
      <c r="Q103" s="58"/>
      <c r="R103" s="58"/>
      <c r="S103" s="59"/>
    </row>
    <row r="104" spans="1:19" ht="42" customHeight="1" x14ac:dyDescent="0.2">
      <c r="A104" s="62"/>
      <c r="B104" s="58"/>
      <c r="C104" s="58"/>
      <c r="D104" s="58"/>
      <c r="E104" s="58" t="s">
        <v>62</v>
      </c>
      <c r="F104" s="58"/>
      <c r="G104" s="58" t="s">
        <v>64</v>
      </c>
      <c r="H104" s="58"/>
      <c r="I104" s="60" t="s">
        <v>66</v>
      </c>
      <c r="J104" s="61"/>
      <c r="K104" s="60" t="s">
        <v>70</v>
      </c>
      <c r="L104" s="61"/>
      <c r="M104" s="31" t="s">
        <v>87</v>
      </c>
      <c r="N104" s="25" t="s">
        <v>87</v>
      </c>
      <c r="O104" s="58" t="s">
        <v>11</v>
      </c>
      <c r="P104" s="58"/>
      <c r="Q104" s="58"/>
      <c r="R104" s="58"/>
      <c r="S104" s="59"/>
    </row>
    <row r="105" spans="1:19" ht="42" customHeight="1" x14ac:dyDescent="0.2">
      <c r="A105" s="62"/>
      <c r="B105" s="58"/>
      <c r="C105" s="58"/>
      <c r="D105" s="58"/>
      <c r="E105" s="19" t="s">
        <v>20</v>
      </c>
      <c r="F105" s="19" t="s">
        <v>21</v>
      </c>
      <c r="G105" s="19" t="s">
        <v>20</v>
      </c>
      <c r="H105" s="19" t="s">
        <v>21</v>
      </c>
      <c r="I105" s="19" t="s">
        <v>20</v>
      </c>
      <c r="J105" s="19" t="s">
        <v>21</v>
      </c>
      <c r="K105" s="19" t="s">
        <v>20</v>
      </c>
      <c r="L105" s="19" t="s">
        <v>21</v>
      </c>
      <c r="M105" s="31" t="s">
        <v>87</v>
      </c>
      <c r="N105" s="25" t="s">
        <v>87</v>
      </c>
      <c r="O105" s="20" t="s">
        <v>7</v>
      </c>
      <c r="P105" s="20" t="s">
        <v>12</v>
      </c>
      <c r="Q105" s="20" t="s">
        <v>8</v>
      </c>
      <c r="R105" s="20" t="s">
        <v>9</v>
      </c>
      <c r="S105" s="21" t="s">
        <v>10</v>
      </c>
    </row>
    <row r="106" spans="1:19" ht="42" customHeight="1" x14ac:dyDescent="0.2">
      <c r="A106" s="22">
        <v>2</v>
      </c>
      <c r="B106" s="18" t="s">
        <v>26</v>
      </c>
      <c r="C106" s="23" t="s">
        <v>33</v>
      </c>
      <c r="D106" s="24">
        <v>510.83</v>
      </c>
      <c r="E106" s="31">
        <v>5.5</v>
      </c>
      <c r="F106" s="25">
        <f t="shared" ref="F106:F115" si="46">D106*E106</f>
        <v>2809.5650000000001</v>
      </c>
      <c r="G106" s="31">
        <v>9</v>
      </c>
      <c r="H106" s="26">
        <f t="shared" si="42"/>
        <v>4597.47</v>
      </c>
      <c r="I106" s="31">
        <v>5.5</v>
      </c>
      <c r="J106" s="26">
        <f t="shared" si="3"/>
        <v>2809.5650000000001</v>
      </c>
      <c r="K106" s="31">
        <v>7.5</v>
      </c>
      <c r="L106" s="26">
        <f t="shared" si="43"/>
        <v>3831.2249999999999</v>
      </c>
      <c r="M106" s="31" t="s">
        <v>87</v>
      </c>
      <c r="N106" s="25" t="s">
        <v>87</v>
      </c>
      <c r="O106" s="27">
        <f t="shared" ref="O106:O115" si="47">TRUNC(AVERAGE(E106,G106,I106,K106),2)</f>
        <v>6.87</v>
      </c>
      <c r="P106" s="27">
        <f t="shared" si="44"/>
        <v>3509.4020999999998</v>
      </c>
      <c r="Q106" s="28">
        <f t="shared" ref="Q106:Q115" si="48">STDEV(E106,G106,I106,K106)</f>
        <v>1.7017148213885114</v>
      </c>
      <c r="R106" s="29">
        <f t="shared" si="45"/>
        <v>0.24</v>
      </c>
      <c r="S106" s="30">
        <f>COUNTA(E106,G106,I106,K106)</f>
        <v>4</v>
      </c>
    </row>
    <row r="107" spans="1:19" ht="42" customHeight="1" x14ac:dyDescent="0.2">
      <c r="A107" s="62" t="s">
        <v>1</v>
      </c>
      <c r="B107" s="58" t="s">
        <v>2</v>
      </c>
      <c r="C107" s="58" t="s">
        <v>3</v>
      </c>
      <c r="D107" s="58" t="s">
        <v>19</v>
      </c>
      <c r="E107" s="63" t="s">
        <v>61</v>
      </c>
      <c r="F107" s="64"/>
      <c r="G107" s="63" t="s">
        <v>84</v>
      </c>
      <c r="H107" s="64"/>
      <c r="I107" s="63" t="s">
        <v>80</v>
      </c>
      <c r="J107" s="64"/>
      <c r="K107" s="63" t="s">
        <v>69</v>
      </c>
      <c r="L107" s="64"/>
      <c r="M107" s="63" t="s">
        <v>80</v>
      </c>
      <c r="N107" s="64"/>
      <c r="O107" s="58" t="s">
        <v>6</v>
      </c>
      <c r="P107" s="58"/>
      <c r="Q107" s="58"/>
      <c r="R107" s="58"/>
      <c r="S107" s="59"/>
    </row>
    <row r="108" spans="1:19" ht="42" customHeight="1" x14ac:dyDescent="0.2">
      <c r="A108" s="62"/>
      <c r="B108" s="58"/>
      <c r="C108" s="58"/>
      <c r="D108" s="58"/>
      <c r="E108" s="58" t="s">
        <v>62</v>
      </c>
      <c r="F108" s="58"/>
      <c r="G108" s="58" t="s">
        <v>85</v>
      </c>
      <c r="H108" s="58"/>
      <c r="I108" s="60" t="s">
        <v>86</v>
      </c>
      <c r="J108" s="61"/>
      <c r="K108" s="60" t="s">
        <v>70</v>
      </c>
      <c r="L108" s="61"/>
      <c r="M108" s="60" t="s">
        <v>81</v>
      </c>
      <c r="N108" s="61"/>
      <c r="O108" s="58" t="s">
        <v>11</v>
      </c>
      <c r="P108" s="58"/>
      <c r="Q108" s="58"/>
      <c r="R108" s="58"/>
      <c r="S108" s="59"/>
    </row>
    <row r="109" spans="1:19" ht="42" customHeight="1" x14ac:dyDescent="0.2">
      <c r="A109" s="62"/>
      <c r="B109" s="58"/>
      <c r="C109" s="58"/>
      <c r="D109" s="58"/>
      <c r="E109" s="19" t="s">
        <v>20</v>
      </c>
      <c r="F109" s="19" t="s">
        <v>21</v>
      </c>
      <c r="G109" s="19" t="s">
        <v>20</v>
      </c>
      <c r="H109" s="19" t="s">
        <v>21</v>
      </c>
      <c r="I109" s="19" t="s">
        <v>20</v>
      </c>
      <c r="J109" s="19" t="s">
        <v>21</v>
      </c>
      <c r="K109" s="19" t="s">
        <v>20</v>
      </c>
      <c r="L109" s="19" t="s">
        <v>21</v>
      </c>
      <c r="M109" s="19" t="s">
        <v>20</v>
      </c>
      <c r="N109" s="19" t="s">
        <v>21</v>
      </c>
      <c r="O109" s="20" t="s">
        <v>7</v>
      </c>
      <c r="P109" s="20" t="s">
        <v>12</v>
      </c>
      <c r="Q109" s="20" t="s">
        <v>8</v>
      </c>
      <c r="R109" s="20" t="s">
        <v>9</v>
      </c>
      <c r="S109" s="21" t="s">
        <v>10</v>
      </c>
    </row>
    <row r="110" spans="1:19" ht="42" customHeight="1" x14ac:dyDescent="0.2">
      <c r="A110" s="22">
        <v>3</v>
      </c>
      <c r="B110" s="18" t="s">
        <v>27</v>
      </c>
      <c r="C110" s="23" t="s">
        <v>33</v>
      </c>
      <c r="D110" s="24">
        <v>510.83</v>
      </c>
      <c r="E110" s="31" t="s">
        <v>87</v>
      </c>
      <c r="F110" s="25" t="s">
        <v>87</v>
      </c>
      <c r="G110" s="31">
        <v>3.43</v>
      </c>
      <c r="H110" s="26">
        <f t="shared" si="42"/>
        <v>1752.1469</v>
      </c>
      <c r="I110" s="31">
        <v>3.43</v>
      </c>
      <c r="J110" s="26">
        <f t="shared" si="3"/>
        <v>1752.1469</v>
      </c>
      <c r="K110" s="31">
        <v>2.5</v>
      </c>
      <c r="L110" s="26">
        <f t="shared" si="43"/>
        <v>1277.075</v>
      </c>
      <c r="M110" s="31" t="s">
        <v>87</v>
      </c>
      <c r="N110" s="25" t="s">
        <v>87</v>
      </c>
      <c r="O110" s="27">
        <f>TRUNC(AVERAGE(E110,G110,I110,K110),2)</f>
        <v>3.12</v>
      </c>
      <c r="P110" s="27">
        <f t="shared" si="44"/>
        <v>1593.7896000000001</v>
      </c>
      <c r="Q110" s="28">
        <f t="shared" si="48"/>
        <v>0.53693575034635488</v>
      </c>
      <c r="R110" s="29">
        <f t="shared" si="45"/>
        <v>0.17</v>
      </c>
      <c r="S110" s="30">
        <f>COUNTA(G110,I110,K110)</f>
        <v>3</v>
      </c>
    </row>
    <row r="111" spans="1:19" ht="42" customHeight="1" x14ac:dyDescent="0.2">
      <c r="A111" s="22">
        <v>4</v>
      </c>
      <c r="B111" s="18" t="s">
        <v>28</v>
      </c>
      <c r="C111" s="23" t="s">
        <v>33</v>
      </c>
      <c r="D111" s="24">
        <v>510.83</v>
      </c>
      <c r="E111" s="31" t="s">
        <v>87</v>
      </c>
      <c r="F111" s="25" t="s">
        <v>87</v>
      </c>
      <c r="G111" s="31">
        <v>3.43</v>
      </c>
      <c r="H111" s="26">
        <f t="shared" si="42"/>
        <v>1752.1469</v>
      </c>
      <c r="I111" s="31" t="s">
        <v>87</v>
      </c>
      <c r="J111" s="25" t="s">
        <v>87</v>
      </c>
      <c r="K111" s="31">
        <v>2.5</v>
      </c>
      <c r="L111" s="26">
        <f t="shared" si="43"/>
        <v>1277.075</v>
      </c>
      <c r="M111" s="26">
        <v>3.43</v>
      </c>
      <c r="N111" s="26">
        <f>M111*D111</f>
        <v>1752.1469</v>
      </c>
      <c r="O111" s="27">
        <f>TRUNC(AVERAGE(E111,G111,I111,K111,M111),2)</f>
        <v>3.12</v>
      </c>
      <c r="P111" s="27">
        <f>D111*O111</f>
        <v>1593.7896000000001</v>
      </c>
      <c r="Q111" s="28">
        <f>STDEV(E111,G111,I111,K111,M111)</f>
        <v>0.53693575034635488</v>
      </c>
      <c r="R111" s="29">
        <f t="shared" si="45"/>
        <v>0.17</v>
      </c>
      <c r="S111" s="30">
        <f>COUNTA(G111,M111,K111)</f>
        <v>3</v>
      </c>
    </row>
    <row r="112" spans="1:19" ht="42" customHeight="1" x14ac:dyDescent="0.2">
      <c r="A112" s="22">
        <v>5</v>
      </c>
      <c r="B112" s="18" t="s">
        <v>29</v>
      </c>
      <c r="C112" s="23" t="s">
        <v>34</v>
      </c>
      <c r="D112" s="23">
        <v>12</v>
      </c>
      <c r="E112" s="31">
        <v>210</v>
      </c>
      <c r="F112" s="25">
        <f t="shared" si="46"/>
        <v>2520</v>
      </c>
      <c r="G112" s="31" t="s">
        <v>87</v>
      </c>
      <c r="H112" s="25" t="s">
        <v>87</v>
      </c>
      <c r="I112" s="31">
        <v>310</v>
      </c>
      <c r="J112" s="26">
        <f t="shared" si="3"/>
        <v>3720</v>
      </c>
      <c r="K112" s="31">
        <v>300</v>
      </c>
      <c r="L112" s="26">
        <f t="shared" si="43"/>
        <v>3600</v>
      </c>
      <c r="M112" s="31" t="s">
        <v>87</v>
      </c>
      <c r="N112" s="25" t="s">
        <v>87</v>
      </c>
      <c r="O112" s="27">
        <f t="shared" si="47"/>
        <v>273.33</v>
      </c>
      <c r="P112" s="27">
        <f t="shared" si="44"/>
        <v>3279.96</v>
      </c>
      <c r="Q112" s="28">
        <f t="shared" si="48"/>
        <v>55.075705472860975</v>
      </c>
      <c r="R112" s="29">
        <f t="shared" si="45"/>
        <v>0.2</v>
      </c>
      <c r="S112" s="30">
        <f>COUNTA(E112,I112,K112)</f>
        <v>3</v>
      </c>
    </row>
    <row r="113" spans="1:19" ht="42" customHeight="1" x14ac:dyDescent="0.2">
      <c r="A113" s="22">
        <v>6</v>
      </c>
      <c r="B113" s="18" t="s">
        <v>30</v>
      </c>
      <c r="C113" s="23" t="s">
        <v>34</v>
      </c>
      <c r="D113" s="23">
        <v>12</v>
      </c>
      <c r="E113" s="31">
        <v>145</v>
      </c>
      <c r="F113" s="25">
        <f t="shared" si="46"/>
        <v>1740</v>
      </c>
      <c r="G113" s="31" t="s">
        <v>87</v>
      </c>
      <c r="H113" s="25" t="s">
        <v>87</v>
      </c>
      <c r="I113" s="31">
        <v>150</v>
      </c>
      <c r="J113" s="26">
        <f t="shared" si="3"/>
        <v>1800</v>
      </c>
      <c r="K113" s="31">
        <v>200</v>
      </c>
      <c r="L113" s="26">
        <f t="shared" si="43"/>
        <v>2400</v>
      </c>
      <c r="M113" s="31" t="s">
        <v>87</v>
      </c>
      <c r="N113" s="25" t="s">
        <v>87</v>
      </c>
      <c r="O113" s="27">
        <f t="shared" si="47"/>
        <v>165</v>
      </c>
      <c r="P113" s="27">
        <f t="shared" si="44"/>
        <v>1980</v>
      </c>
      <c r="Q113" s="28">
        <f t="shared" si="48"/>
        <v>30.413812651491099</v>
      </c>
      <c r="R113" s="29">
        <f t="shared" si="45"/>
        <v>0.18</v>
      </c>
      <c r="S113" s="30">
        <f t="shared" ref="S113:S115" si="49">COUNTA(E113,I113,K113)</f>
        <v>3</v>
      </c>
    </row>
    <row r="114" spans="1:19" ht="42" customHeight="1" x14ac:dyDescent="0.2">
      <c r="A114" s="22">
        <v>7</v>
      </c>
      <c r="B114" s="18" t="s">
        <v>31</v>
      </c>
      <c r="C114" s="23" t="s">
        <v>34</v>
      </c>
      <c r="D114" s="23">
        <v>4</v>
      </c>
      <c r="E114" s="31">
        <v>350</v>
      </c>
      <c r="F114" s="25">
        <f t="shared" si="46"/>
        <v>1400</v>
      </c>
      <c r="G114" s="31" t="s">
        <v>87</v>
      </c>
      <c r="H114" s="25" t="s">
        <v>87</v>
      </c>
      <c r="I114" s="31">
        <v>485</v>
      </c>
      <c r="J114" s="26">
        <f>$D114*I114</f>
        <v>1940</v>
      </c>
      <c r="K114" s="31">
        <v>450</v>
      </c>
      <c r="L114" s="26">
        <f t="shared" si="43"/>
        <v>1800</v>
      </c>
      <c r="M114" s="31" t="s">
        <v>87</v>
      </c>
      <c r="N114" s="25" t="s">
        <v>87</v>
      </c>
      <c r="O114" s="27">
        <f>TRUNC(AVERAGE(E114,G114,I114,K114),2)</f>
        <v>428.33</v>
      </c>
      <c r="P114" s="27">
        <f t="shared" si="44"/>
        <v>1713.32</v>
      </c>
      <c r="Q114" s="28">
        <f>STDEV(E114,G114,I114,K114)</f>
        <v>70.059498523278862</v>
      </c>
      <c r="R114" s="29">
        <f t="shared" si="45"/>
        <v>0.16</v>
      </c>
      <c r="S114" s="30">
        <f t="shared" si="49"/>
        <v>3</v>
      </c>
    </row>
    <row r="115" spans="1:19" ht="42" customHeight="1" x14ac:dyDescent="0.2">
      <c r="A115" s="22">
        <v>8</v>
      </c>
      <c r="B115" s="18" t="s">
        <v>32</v>
      </c>
      <c r="C115" s="23" t="s">
        <v>35</v>
      </c>
      <c r="D115" s="23">
        <v>30</v>
      </c>
      <c r="E115" s="31">
        <v>120</v>
      </c>
      <c r="F115" s="25">
        <f t="shared" si="46"/>
        <v>3600</v>
      </c>
      <c r="G115" s="31" t="s">
        <v>87</v>
      </c>
      <c r="H115" s="25" t="s">
        <v>87</v>
      </c>
      <c r="I115" s="31">
        <v>190</v>
      </c>
      <c r="J115" s="26">
        <f t="shared" si="3"/>
        <v>5700</v>
      </c>
      <c r="K115" s="31">
        <v>200</v>
      </c>
      <c r="L115" s="26">
        <f t="shared" si="43"/>
        <v>6000</v>
      </c>
      <c r="M115" s="31" t="s">
        <v>87</v>
      </c>
      <c r="N115" s="25" t="s">
        <v>87</v>
      </c>
      <c r="O115" s="27">
        <f t="shared" si="47"/>
        <v>170</v>
      </c>
      <c r="P115" s="27">
        <f t="shared" si="44"/>
        <v>5100</v>
      </c>
      <c r="Q115" s="28">
        <f t="shared" si="48"/>
        <v>43.588989435406738</v>
      </c>
      <c r="R115" s="29">
        <f t="shared" si="45"/>
        <v>0.25</v>
      </c>
      <c r="S115" s="30">
        <f t="shared" si="49"/>
        <v>3</v>
      </c>
    </row>
    <row r="116" spans="1:19" ht="42" customHeight="1" x14ac:dyDescent="0.2">
      <c r="A116" s="71" t="s">
        <v>36</v>
      </c>
      <c r="B116" s="72"/>
      <c r="C116" s="72"/>
      <c r="D116" s="73"/>
      <c r="E116" s="56">
        <f>SUM(F102:F115)</f>
        <v>12069.565000000001</v>
      </c>
      <c r="F116" s="57"/>
      <c r="G116" s="56">
        <f>SUM(H102:H115)</f>
        <v>9853.9107000000004</v>
      </c>
      <c r="H116" s="57"/>
      <c r="I116" s="56">
        <f>SUM(J102:J115)</f>
        <v>19473.858800000002</v>
      </c>
      <c r="J116" s="57"/>
      <c r="K116" s="56">
        <f>SUM(L102:L115)</f>
        <v>21462.45</v>
      </c>
      <c r="L116" s="57"/>
      <c r="M116" s="56">
        <f>SUM(N108:N115)</f>
        <v>1752.1469</v>
      </c>
      <c r="N116" s="57"/>
      <c r="O116" s="27"/>
      <c r="P116" s="36">
        <f>SUM(P102:P115)</f>
        <v>20364.050899999998</v>
      </c>
      <c r="Q116" s="28"/>
      <c r="R116" s="29"/>
      <c r="S116" s="30"/>
    </row>
    <row r="117" spans="1:19" ht="42" customHeight="1" x14ac:dyDescent="0.2">
      <c r="A117" s="65" t="s">
        <v>42</v>
      </c>
      <c r="B117" s="66"/>
      <c r="C117" s="66"/>
      <c r="D117" s="66"/>
      <c r="E117" s="66"/>
      <c r="F117" s="66"/>
      <c r="G117" s="66"/>
      <c r="H117" s="66"/>
      <c r="I117" s="66"/>
      <c r="J117" s="66"/>
      <c r="K117" s="66"/>
      <c r="L117" s="66"/>
      <c r="M117" s="66"/>
      <c r="N117" s="66"/>
      <c r="O117" s="66"/>
      <c r="P117" s="66"/>
      <c r="Q117" s="66"/>
      <c r="R117" s="66"/>
      <c r="S117" s="66"/>
    </row>
    <row r="118" spans="1:19" ht="42" customHeight="1" x14ac:dyDescent="0.2">
      <c r="A118" s="62" t="s">
        <v>1</v>
      </c>
      <c r="B118" s="58" t="s">
        <v>2</v>
      </c>
      <c r="C118" s="58" t="s">
        <v>3</v>
      </c>
      <c r="D118" s="58" t="s">
        <v>19</v>
      </c>
      <c r="E118" s="63" t="s">
        <v>61</v>
      </c>
      <c r="F118" s="64"/>
      <c r="G118" s="63" t="s">
        <v>84</v>
      </c>
      <c r="H118" s="64"/>
      <c r="I118" s="63" t="s">
        <v>65</v>
      </c>
      <c r="J118" s="64"/>
      <c r="K118" s="63" t="s">
        <v>69</v>
      </c>
      <c r="L118" s="64"/>
      <c r="M118" s="63" t="s">
        <v>80</v>
      </c>
      <c r="N118" s="64"/>
      <c r="O118" s="58" t="s">
        <v>6</v>
      </c>
      <c r="P118" s="58"/>
      <c r="Q118" s="58"/>
      <c r="R118" s="58"/>
      <c r="S118" s="59"/>
    </row>
    <row r="119" spans="1:19" ht="42" customHeight="1" x14ac:dyDescent="0.2">
      <c r="A119" s="62"/>
      <c r="B119" s="58"/>
      <c r="C119" s="58"/>
      <c r="D119" s="58"/>
      <c r="E119" s="58" t="s">
        <v>62</v>
      </c>
      <c r="F119" s="58"/>
      <c r="G119" s="58" t="s">
        <v>85</v>
      </c>
      <c r="H119" s="58"/>
      <c r="I119" s="60" t="s">
        <v>66</v>
      </c>
      <c r="J119" s="61"/>
      <c r="K119" s="60" t="s">
        <v>70</v>
      </c>
      <c r="L119" s="61"/>
      <c r="M119" s="60" t="s">
        <v>81</v>
      </c>
      <c r="N119" s="61"/>
      <c r="O119" s="58" t="s">
        <v>11</v>
      </c>
      <c r="P119" s="58"/>
      <c r="Q119" s="58"/>
      <c r="R119" s="58"/>
      <c r="S119" s="59"/>
    </row>
    <row r="120" spans="1:19" ht="42" customHeight="1" x14ac:dyDescent="0.2">
      <c r="A120" s="62"/>
      <c r="B120" s="58"/>
      <c r="C120" s="58"/>
      <c r="D120" s="58"/>
      <c r="E120" s="19" t="s">
        <v>20</v>
      </c>
      <c r="F120" s="19" t="s">
        <v>21</v>
      </c>
      <c r="G120" s="19" t="s">
        <v>20</v>
      </c>
      <c r="H120" s="19" t="s">
        <v>21</v>
      </c>
      <c r="I120" s="31" t="s">
        <v>20</v>
      </c>
      <c r="J120" s="19" t="s">
        <v>21</v>
      </c>
      <c r="K120" s="19" t="s">
        <v>20</v>
      </c>
      <c r="L120" s="19" t="s">
        <v>21</v>
      </c>
      <c r="M120" s="19" t="s">
        <v>20</v>
      </c>
      <c r="N120" s="19" t="s">
        <v>21</v>
      </c>
      <c r="O120" s="20" t="s">
        <v>7</v>
      </c>
      <c r="P120" s="20" t="s">
        <v>12</v>
      </c>
      <c r="Q120" s="20" t="s">
        <v>8</v>
      </c>
      <c r="R120" s="20" t="s">
        <v>9</v>
      </c>
      <c r="S120" s="21" t="s">
        <v>10</v>
      </c>
    </row>
    <row r="121" spans="1:19" ht="42" customHeight="1" x14ac:dyDescent="0.2">
      <c r="A121" s="22">
        <v>1</v>
      </c>
      <c r="B121" s="18" t="s">
        <v>25</v>
      </c>
      <c r="C121" s="23" t="s">
        <v>33</v>
      </c>
      <c r="D121" s="24">
        <v>486.37</v>
      </c>
      <c r="E121" s="31" t="s">
        <v>87</v>
      </c>
      <c r="F121" s="25" t="s">
        <v>87</v>
      </c>
      <c r="G121" s="31">
        <v>3.43</v>
      </c>
      <c r="H121" s="25">
        <f>G121*D121</f>
        <v>1668.2491</v>
      </c>
      <c r="I121" s="31" t="s">
        <v>87</v>
      </c>
      <c r="J121" s="25" t="s">
        <v>87</v>
      </c>
      <c r="K121" s="31">
        <v>2.5</v>
      </c>
      <c r="L121" s="26">
        <f t="shared" ref="L121:L131" si="50">K121*D121</f>
        <v>1215.925</v>
      </c>
      <c r="M121" s="26">
        <v>3.43</v>
      </c>
      <c r="N121" s="26">
        <f>M121*D121</f>
        <v>1668.2491</v>
      </c>
      <c r="O121" s="27">
        <f>TRUNC(AVERAGE(E121,G121,I121,K121,M121),2)</f>
        <v>3.12</v>
      </c>
      <c r="P121" s="27">
        <f>D121*O121</f>
        <v>1517.4744000000001</v>
      </c>
      <c r="Q121" s="28">
        <f>STDEV(E121,G121,I121,K121,M121)</f>
        <v>0.53693575034635488</v>
      </c>
      <c r="R121" s="29">
        <f t="shared" ref="R121:R131" si="51">TRUNC(Q121/O121*100)/100</f>
        <v>0.17</v>
      </c>
      <c r="S121" s="30">
        <f>COUNTA(G121,K121,M121)</f>
        <v>3</v>
      </c>
    </row>
    <row r="122" spans="1:19" ht="42" customHeight="1" x14ac:dyDescent="0.2">
      <c r="A122" s="22">
        <v>2</v>
      </c>
      <c r="B122" s="18" t="s">
        <v>26</v>
      </c>
      <c r="C122" s="23" t="s">
        <v>33</v>
      </c>
      <c r="D122" s="24">
        <v>486.37</v>
      </c>
      <c r="E122" s="31">
        <v>5.9</v>
      </c>
      <c r="F122" s="25">
        <f t="shared" ref="F122:F131" si="52">D122*E122</f>
        <v>2869.5830000000001</v>
      </c>
      <c r="G122" s="31" t="s">
        <v>87</v>
      </c>
      <c r="H122" s="25" t="s">
        <v>87</v>
      </c>
      <c r="I122" s="31">
        <v>6</v>
      </c>
      <c r="J122" s="26">
        <f t="shared" si="3"/>
        <v>2918.2200000000003</v>
      </c>
      <c r="K122" s="31">
        <v>7.5</v>
      </c>
      <c r="L122" s="26">
        <f t="shared" si="50"/>
        <v>3647.7750000000001</v>
      </c>
      <c r="M122" s="31" t="s">
        <v>87</v>
      </c>
      <c r="N122" s="25" t="s">
        <v>87</v>
      </c>
      <c r="O122" s="27">
        <f t="shared" ref="O122:O131" si="53">TRUNC(AVERAGE(E122,G122,I122,K122),2)</f>
        <v>6.46</v>
      </c>
      <c r="P122" s="27">
        <f t="shared" ref="P122:P131" si="54">D122*O122</f>
        <v>3141.9502000000002</v>
      </c>
      <c r="Q122" s="28">
        <f t="shared" ref="Q122:Q131" si="55">STDEV(E122,G122,I122,K122)</f>
        <v>0.89628864398325481</v>
      </c>
      <c r="R122" s="29">
        <f t="shared" si="51"/>
        <v>0.13</v>
      </c>
      <c r="S122" s="30">
        <f>COUNTA(E122,K122,I122)</f>
        <v>3</v>
      </c>
    </row>
    <row r="123" spans="1:19" ht="42" customHeight="1" x14ac:dyDescent="0.2">
      <c r="A123" s="22">
        <v>3</v>
      </c>
      <c r="B123" s="18" t="s">
        <v>27</v>
      </c>
      <c r="C123" s="23" t="s">
        <v>33</v>
      </c>
      <c r="D123" s="24">
        <v>486.37</v>
      </c>
      <c r="E123" s="31" t="s">
        <v>87</v>
      </c>
      <c r="F123" s="25" t="s">
        <v>87</v>
      </c>
      <c r="G123" s="31">
        <v>3.43</v>
      </c>
      <c r="H123" s="25">
        <f t="shared" ref="H123:H124" si="56">G123*D123</f>
        <v>1668.2491</v>
      </c>
      <c r="I123" s="31" t="s">
        <v>87</v>
      </c>
      <c r="J123" s="25" t="s">
        <v>87</v>
      </c>
      <c r="K123" s="31">
        <v>2.5</v>
      </c>
      <c r="L123" s="26">
        <f t="shared" si="50"/>
        <v>1215.925</v>
      </c>
      <c r="M123" s="26">
        <v>3.43</v>
      </c>
      <c r="N123" s="26">
        <f t="shared" ref="N123:N125" si="57">M123*D123</f>
        <v>1668.2491</v>
      </c>
      <c r="O123" s="27">
        <f t="shared" si="53"/>
        <v>2.96</v>
      </c>
      <c r="P123" s="27">
        <f t="shared" si="54"/>
        <v>1439.6551999999999</v>
      </c>
      <c r="Q123" s="28">
        <f t="shared" si="55"/>
        <v>0.65760930650349136</v>
      </c>
      <c r="R123" s="29">
        <f t="shared" si="51"/>
        <v>0.22</v>
      </c>
      <c r="S123" s="30">
        <f>COUNTA(G123,K123,M123)</f>
        <v>3</v>
      </c>
    </row>
    <row r="124" spans="1:19" ht="42" customHeight="1" x14ac:dyDescent="0.2">
      <c r="A124" s="22">
        <v>4</v>
      </c>
      <c r="B124" s="18" t="s">
        <v>28</v>
      </c>
      <c r="C124" s="23" t="s">
        <v>33</v>
      </c>
      <c r="D124" s="24">
        <v>486.37</v>
      </c>
      <c r="E124" s="31" t="s">
        <v>87</v>
      </c>
      <c r="F124" s="25" t="s">
        <v>87</v>
      </c>
      <c r="G124" s="31">
        <v>3.43</v>
      </c>
      <c r="H124" s="25">
        <f t="shared" si="56"/>
        <v>1668.2491</v>
      </c>
      <c r="I124" s="31" t="s">
        <v>87</v>
      </c>
      <c r="J124" s="25" t="s">
        <v>87</v>
      </c>
      <c r="K124" s="31">
        <v>2.5</v>
      </c>
      <c r="L124" s="26">
        <f t="shared" si="50"/>
        <v>1215.925</v>
      </c>
      <c r="M124" s="26">
        <v>3.43</v>
      </c>
      <c r="N124" s="26">
        <f t="shared" si="57"/>
        <v>1668.2491</v>
      </c>
      <c r="O124" s="27">
        <f t="shared" si="53"/>
        <v>2.96</v>
      </c>
      <c r="P124" s="27">
        <f t="shared" si="54"/>
        <v>1439.6551999999999</v>
      </c>
      <c r="Q124" s="28">
        <f t="shared" si="55"/>
        <v>0.65760930650349136</v>
      </c>
      <c r="R124" s="29">
        <f t="shared" si="51"/>
        <v>0.22</v>
      </c>
      <c r="S124" s="30">
        <f>COUNTA(G124,K124,M124)</f>
        <v>3</v>
      </c>
    </row>
    <row r="125" spans="1:19" ht="42" customHeight="1" x14ac:dyDescent="0.2">
      <c r="A125" s="22">
        <v>5</v>
      </c>
      <c r="B125" s="18" t="s">
        <v>29</v>
      </c>
      <c r="C125" s="23" t="s">
        <v>34</v>
      </c>
      <c r="D125" s="23">
        <v>60</v>
      </c>
      <c r="E125" s="31">
        <v>460</v>
      </c>
      <c r="F125" s="25">
        <f t="shared" si="52"/>
        <v>27600</v>
      </c>
      <c r="G125" s="31" t="s">
        <v>87</v>
      </c>
      <c r="H125" s="25" t="s">
        <v>87</v>
      </c>
      <c r="I125" s="31">
        <v>495</v>
      </c>
      <c r="J125" s="26">
        <f t="shared" si="3"/>
        <v>29700</v>
      </c>
      <c r="K125" s="31">
        <v>500</v>
      </c>
      <c r="L125" s="26">
        <f t="shared" si="50"/>
        <v>30000</v>
      </c>
      <c r="M125" s="26"/>
      <c r="N125" s="26">
        <f t="shared" si="57"/>
        <v>0</v>
      </c>
      <c r="O125" s="27">
        <f t="shared" si="53"/>
        <v>485</v>
      </c>
      <c r="P125" s="27">
        <f t="shared" si="54"/>
        <v>29100</v>
      </c>
      <c r="Q125" s="28">
        <f t="shared" si="55"/>
        <v>21.794494717703369</v>
      </c>
      <c r="R125" s="29">
        <f t="shared" si="51"/>
        <v>0.04</v>
      </c>
      <c r="S125" s="30">
        <f>COUNTA(E125,K125,I125)</f>
        <v>3</v>
      </c>
    </row>
    <row r="126" spans="1:19" ht="42" customHeight="1" x14ac:dyDescent="0.2">
      <c r="A126" s="62" t="s">
        <v>1</v>
      </c>
      <c r="B126" s="58" t="s">
        <v>2</v>
      </c>
      <c r="C126" s="58" t="s">
        <v>3</v>
      </c>
      <c r="D126" s="58" t="s">
        <v>19</v>
      </c>
      <c r="E126" s="63" t="s">
        <v>61</v>
      </c>
      <c r="F126" s="64"/>
      <c r="G126" s="63" t="s">
        <v>88</v>
      </c>
      <c r="H126" s="64"/>
      <c r="I126" s="63" t="s">
        <v>65</v>
      </c>
      <c r="J126" s="64"/>
      <c r="K126" s="63" t="s">
        <v>69</v>
      </c>
      <c r="L126" s="64"/>
      <c r="M126" s="63" t="s">
        <v>80</v>
      </c>
      <c r="N126" s="64"/>
      <c r="O126" s="58" t="s">
        <v>6</v>
      </c>
      <c r="P126" s="58"/>
      <c r="Q126" s="58"/>
      <c r="R126" s="58"/>
      <c r="S126" s="59"/>
    </row>
    <row r="127" spans="1:19" ht="42" customHeight="1" x14ac:dyDescent="0.2">
      <c r="A127" s="62"/>
      <c r="B127" s="58"/>
      <c r="C127" s="58"/>
      <c r="D127" s="58"/>
      <c r="E127" s="58" t="s">
        <v>62</v>
      </c>
      <c r="F127" s="58"/>
      <c r="G127" s="58" t="s">
        <v>89</v>
      </c>
      <c r="H127" s="58"/>
      <c r="I127" s="60" t="s">
        <v>66</v>
      </c>
      <c r="J127" s="61"/>
      <c r="K127" s="60" t="s">
        <v>70</v>
      </c>
      <c r="L127" s="61"/>
      <c r="M127" s="60" t="s">
        <v>81</v>
      </c>
      <c r="N127" s="61"/>
      <c r="O127" s="58" t="s">
        <v>11</v>
      </c>
      <c r="P127" s="58"/>
      <c r="Q127" s="58"/>
      <c r="R127" s="58"/>
      <c r="S127" s="59"/>
    </row>
    <row r="128" spans="1:19" ht="42" customHeight="1" x14ac:dyDescent="0.2">
      <c r="A128" s="62"/>
      <c r="B128" s="58"/>
      <c r="C128" s="58"/>
      <c r="D128" s="58"/>
      <c r="E128" s="19" t="s">
        <v>20</v>
      </c>
      <c r="F128" s="19" t="s">
        <v>21</v>
      </c>
      <c r="G128" s="19" t="s">
        <v>20</v>
      </c>
      <c r="H128" s="19" t="s">
        <v>21</v>
      </c>
      <c r="I128" s="31" t="s">
        <v>20</v>
      </c>
      <c r="J128" s="19" t="s">
        <v>21</v>
      </c>
      <c r="K128" s="19" t="s">
        <v>20</v>
      </c>
      <c r="L128" s="19" t="s">
        <v>21</v>
      </c>
      <c r="M128" s="19" t="s">
        <v>20</v>
      </c>
      <c r="N128" s="19" t="s">
        <v>21</v>
      </c>
      <c r="O128" s="20" t="s">
        <v>7</v>
      </c>
      <c r="P128" s="20" t="s">
        <v>12</v>
      </c>
      <c r="Q128" s="20" t="s">
        <v>8</v>
      </c>
      <c r="R128" s="20" t="s">
        <v>9</v>
      </c>
      <c r="S128" s="21" t="s">
        <v>10</v>
      </c>
    </row>
    <row r="129" spans="1:19" ht="42" customHeight="1" x14ac:dyDescent="0.2">
      <c r="A129" s="22">
        <v>6</v>
      </c>
      <c r="B129" s="18" t="s">
        <v>30</v>
      </c>
      <c r="C129" s="23" t="s">
        <v>34</v>
      </c>
      <c r="D129" s="23">
        <v>30</v>
      </c>
      <c r="E129" s="31" t="s">
        <v>87</v>
      </c>
      <c r="F129" s="25" t="s">
        <v>87</v>
      </c>
      <c r="G129" s="31">
        <v>288</v>
      </c>
      <c r="H129" s="25">
        <f>G129*D129</f>
        <v>8640</v>
      </c>
      <c r="I129" s="31">
        <v>170</v>
      </c>
      <c r="J129" s="26">
        <f t="shared" si="3"/>
        <v>5100</v>
      </c>
      <c r="K129" s="31">
        <v>250</v>
      </c>
      <c r="L129" s="26">
        <f t="shared" si="50"/>
        <v>7500</v>
      </c>
      <c r="M129" s="31" t="s">
        <v>87</v>
      </c>
      <c r="N129" s="25" t="s">
        <v>87</v>
      </c>
      <c r="O129" s="27">
        <f>TRUNC(AVERAGE(E129,G129,I129,K129),2)</f>
        <v>236</v>
      </c>
      <c r="P129" s="27">
        <f>D129*O129</f>
        <v>7080</v>
      </c>
      <c r="Q129" s="28">
        <f>STDEV(E129,G129,I129,K129)</f>
        <v>60.232881385502388</v>
      </c>
      <c r="R129" s="29">
        <f t="shared" si="51"/>
        <v>0.25</v>
      </c>
      <c r="S129" s="30">
        <f>COUNTA(I129,K129,G129)</f>
        <v>3</v>
      </c>
    </row>
    <row r="130" spans="1:19" ht="42" customHeight="1" x14ac:dyDescent="0.2">
      <c r="A130" s="22">
        <v>7</v>
      </c>
      <c r="B130" s="18" t="s">
        <v>31</v>
      </c>
      <c r="C130" s="23" t="s">
        <v>34</v>
      </c>
      <c r="D130" s="23">
        <v>10</v>
      </c>
      <c r="E130" s="31">
        <v>420</v>
      </c>
      <c r="F130" s="25">
        <f t="shared" si="52"/>
        <v>4200</v>
      </c>
      <c r="G130" s="31" t="s">
        <v>87</v>
      </c>
      <c r="H130" s="25" t="s">
        <v>87</v>
      </c>
      <c r="I130" s="31">
        <v>576</v>
      </c>
      <c r="J130" s="26">
        <f t="shared" si="3"/>
        <v>5760</v>
      </c>
      <c r="K130" s="31">
        <v>500</v>
      </c>
      <c r="L130" s="26">
        <f t="shared" si="50"/>
        <v>5000</v>
      </c>
      <c r="M130" s="31" t="s">
        <v>87</v>
      </c>
      <c r="N130" s="25" t="s">
        <v>87</v>
      </c>
      <c r="O130" s="27">
        <f t="shared" si="53"/>
        <v>498.66</v>
      </c>
      <c r="P130" s="27">
        <f t="shared" si="54"/>
        <v>4986.6000000000004</v>
      </c>
      <c r="Q130" s="28">
        <f t="shared" si="55"/>
        <v>78.008546540320268</v>
      </c>
      <c r="R130" s="29">
        <f t="shared" si="51"/>
        <v>0.15</v>
      </c>
      <c r="S130" s="30">
        <f t="shared" ref="S130" si="58">COUNTA(E130,I130,K130)</f>
        <v>3</v>
      </c>
    </row>
    <row r="131" spans="1:19" ht="42" customHeight="1" x14ac:dyDescent="0.2">
      <c r="A131" s="22">
        <v>8</v>
      </c>
      <c r="B131" s="18" t="s">
        <v>32</v>
      </c>
      <c r="C131" s="23" t="s">
        <v>35</v>
      </c>
      <c r="D131" s="23">
        <v>50</v>
      </c>
      <c r="E131" s="31">
        <v>200</v>
      </c>
      <c r="F131" s="25">
        <f t="shared" si="52"/>
        <v>10000</v>
      </c>
      <c r="G131" s="31">
        <v>288</v>
      </c>
      <c r="H131" s="25">
        <f t="shared" ref="H131" si="59">G131*D131</f>
        <v>14400</v>
      </c>
      <c r="I131" s="31">
        <v>185</v>
      </c>
      <c r="J131" s="26">
        <f t="shared" si="3"/>
        <v>9250</v>
      </c>
      <c r="K131" s="31">
        <v>300</v>
      </c>
      <c r="L131" s="26">
        <f t="shared" si="50"/>
        <v>15000</v>
      </c>
      <c r="M131" s="31" t="s">
        <v>87</v>
      </c>
      <c r="N131" s="25" t="s">
        <v>87</v>
      </c>
      <c r="O131" s="27">
        <f t="shared" si="53"/>
        <v>243.25</v>
      </c>
      <c r="P131" s="27">
        <f t="shared" si="54"/>
        <v>12162.5</v>
      </c>
      <c r="Q131" s="28">
        <f t="shared" si="55"/>
        <v>59.123458401326062</v>
      </c>
      <c r="R131" s="29">
        <f t="shared" si="51"/>
        <v>0.24</v>
      </c>
      <c r="S131" s="30">
        <f>COUNTA(E131,I131,K131,G131)</f>
        <v>4</v>
      </c>
    </row>
    <row r="132" spans="1:19" ht="42" customHeight="1" x14ac:dyDescent="0.2">
      <c r="A132" s="71" t="s">
        <v>36</v>
      </c>
      <c r="B132" s="72"/>
      <c r="C132" s="72"/>
      <c r="D132" s="73"/>
      <c r="E132" s="56">
        <f>SUM(F121:F131)</f>
        <v>44669.582999999999</v>
      </c>
      <c r="F132" s="57"/>
      <c r="G132" s="56">
        <f>SUM(H121:H131)</f>
        <v>28044.747299999999</v>
      </c>
      <c r="H132" s="57"/>
      <c r="I132" s="56">
        <f>SUM(J121:J131)</f>
        <v>52728.22</v>
      </c>
      <c r="J132" s="57"/>
      <c r="K132" s="56">
        <f>SUM(L121:L131)</f>
        <v>64795.55</v>
      </c>
      <c r="L132" s="57"/>
      <c r="M132" s="56">
        <f>SUM(N124:N131)</f>
        <v>1668.2491</v>
      </c>
      <c r="N132" s="57"/>
      <c r="O132" s="27"/>
      <c r="P132" s="36">
        <f>SUM(P121:P131)</f>
        <v>60867.834999999999</v>
      </c>
      <c r="Q132" s="28"/>
      <c r="R132" s="29"/>
      <c r="S132" s="30"/>
    </row>
    <row r="133" spans="1:19" ht="42" customHeight="1" x14ac:dyDescent="0.2">
      <c r="A133" s="65" t="s">
        <v>43</v>
      </c>
      <c r="B133" s="66"/>
      <c r="C133" s="66"/>
      <c r="D133" s="66"/>
      <c r="E133" s="66"/>
      <c r="F133" s="66"/>
      <c r="G133" s="66"/>
      <c r="H133" s="66"/>
      <c r="I133" s="66"/>
      <c r="J133" s="66"/>
      <c r="K133" s="66"/>
      <c r="L133" s="66"/>
      <c r="M133" s="66"/>
      <c r="N133" s="66"/>
      <c r="O133" s="66"/>
      <c r="P133" s="66"/>
      <c r="Q133" s="66"/>
      <c r="R133" s="66"/>
      <c r="S133" s="66"/>
    </row>
    <row r="134" spans="1:19" ht="42" customHeight="1" x14ac:dyDescent="0.2">
      <c r="A134" s="62" t="s">
        <v>1</v>
      </c>
      <c r="B134" s="58" t="s">
        <v>2</v>
      </c>
      <c r="C134" s="58" t="s">
        <v>3</v>
      </c>
      <c r="D134" s="58" t="s">
        <v>19</v>
      </c>
      <c r="E134" s="63" t="s">
        <v>61</v>
      </c>
      <c r="F134" s="64"/>
      <c r="G134" s="63" t="s">
        <v>82</v>
      </c>
      <c r="H134" s="64"/>
      <c r="I134" s="63" t="s">
        <v>65</v>
      </c>
      <c r="J134" s="64"/>
      <c r="K134" s="63" t="s">
        <v>69</v>
      </c>
      <c r="L134" s="64"/>
      <c r="M134" s="63" t="s">
        <v>80</v>
      </c>
      <c r="N134" s="64"/>
      <c r="O134" s="58" t="s">
        <v>6</v>
      </c>
      <c r="P134" s="58"/>
      <c r="Q134" s="58"/>
      <c r="R134" s="58"/>
      <c r="S134" s="59"/>
    </row>
    <row r="135" spans="1:19" ht="42" customHeight="1" x14ac:dyDescent="0.2">
      <c r="A135" s="62"/>
      <c r="B135" s="58"/>
      <c r="C135" s="58"/>
      <c r="D135" s="58"/>
      <c r="E135" s="58" t="s">
        <v>62</v>
      </c>
      <c r="F135" s="58"/>
      <c r="G135" s="58" t="s">
        <v>83</v>
      </c>
      <c r="H135" s="58"/>
      <c r="I135" s="60" t="s">
        <v>66</v>
      </c>
      <c r="J135" s="61"/>
      <c r="K135" s="60" t="s">
        <v>70</v>
      </c>
      <c r="L135" s="61"/>
      <c r="M135" s="60" t="s">
        <v>81</v>
      </c>
      <c r="N135" s="61"/>
      <c r="O135" s="58" t="s">
        <v>11</v>
      </c>
      <c r="P135" s="58"/>
      <c r="Q135" s="58"/>
      <c r="R135" s="58"/>
      <c r="S135" s="59"/>
    </row>
    <row r="136" spans="1:19" ht="42" customHeight="1" x14ac:dyDescent="0.2">
      <c r="A136" s="62"/>
      <c r="B136" s="58"/>
      <c r="C136" s="58"/>
      <c r="D136" s="58"/>
      <c r="E136" s="19" t="s">
        <v>20</v>
      </c>
      <c r="F136" s="19" t="s">
        <v>21</v>
      </c>
      <c r="G136" s="19" t="s">
        <v>20</v>
      </c>
      <c r="H136" s="19" t="s">
        <v>21</v>
      </c>
      <c r="I136" s="19" t="s">
        <v>20</v>
      </c>
      <c r="J136" s="19" t="s">
        <v>21</v>
      </c>
      <c r="K136" s="19" t="s">
        <v>20</v>
      </c>
      <c r="L136" s="19" t="s">
        <v>21</v>
      </c>
      <c r="M136" s="19" t="s">
        <v>20</v>
      </c>
      <c r="N136" s="19" t="s">
        <v>21</v>
      </c>
      <c r="O136" s="20" t="s">
        <v>7</v>
      </c>
      <c r="P136" s="20" t="s">
        <v>12</v>
      </c>
      <c r="Q136" s="20" t="s">
        <v>8</v>
      </c>
      <c r="R136" s="20" t="s">
        <v>9</v>
      </c>
      <c r="S136" s="21" t="s">
        <v>10</v>
      </c>
    </row>
    <row r="137" spans="1:19" ht="42" customHeight="1" x14ac:dyDescent="0.2">
      <c r="A137" s="22">
        <v>1</v>
      </c>
      <c r="B137" s="18" t="s">
        <v>25</v>
      </c>
      <c r="C137" s="23" t="s">
        <v>33</v>
      </c>
      <c r="D137" s="24">
        <v>1462.24</v>
      </c>
      <c r="E137" s="31" t="s">
        <v>87</v>
      </c>
      <c r="F137" s="25" t="s">
        <v>87</v>
      </c>
      <c r="G137" s="31">
        <v>3.43</v>
      </c>
      <c r="H137" s="26">
        <f t="shared" ref="H137:H147" si="60">D137*G137</f>
        <v>5015.4832000000006</v>
      </c>
      <c r="I137" s="31" t="s">
        <v>87</v>
      </c>
      <c r="J137" s="25" t="s">
        <v>87</v>
      </c>
      <c r="K137" s="31">
        <v>2.5</v>
      </c>
      <c r="L137" s="26">
        <f t="shared" ref="L137:L147" si="61">K137*D137</f>
        <v>3655.6</v>
      </c>
      <c r="M137" s="35">
        <v>3.43</v>
      </c>
      <c r="N137" s="26">
        <f>M137*D137</f>
        <v>5015.4832000000006</v>
      </c>
      <c r="O137" s="27">
        <f t="shared" ref="O137:O147" si="62">TRUNC(AVERAGE(E137,G137,I137,K137),2)</f>
        <v>2.96</v>
      </c>
      <c r="P137" s="27">
        <f t="shared" ref="P137:P147" si="63">D137*O137</f>
        <v>4328.2304000000004</v>
      </c>
      <c r="Q137" s="28">
        <f t="shared" ref="Q137:Q147" si="64">STDEV(E137,G137,I137,K137)</f>
        <v>0.65760930650349136</v>
      </c>
      <c r="R137" s="29">
        <f t="shared" ref="R137:R147" si="65">TRUNC(Q137/O137*100)/100</f>
        <v>0.22</v>
      </c>
      <c r="S137" s="30">
        <f>COUNTA(G137,M137,K137)</f>
        <v>3</v>
      </c>
    </row>
    <row r="138" spans="1:19" ht="42" customHeight="1" x14ac:dyDescent="0.2">
      <c r="A138" s="22">
        <v>2</v>
      </c>
      <c r="B138" s="18" t="s">
        <v>26</v>
      </c>
      <c r="C138" s="23" t="s">
        <v>33</v>
      </c>
      <c r="D138" s="24">
        <v>1462.24</v>
      </c>
      <c r="E138" s="31">
        <v>6.25</v>
      </c>
      <c r="F138" s="25">
        <f t="shared" ref="F138:F147" si="66">D138*E138</f>
        <v>9139</v>
      </c>
      <c r="G138" s="31" t="s">
        <v>87</v>
      </c>
      <c r="H138" s="25" t="s">
        <v>87</v>
      </c>
      <c r="I138" s="31">
        <v>6.3</v>
      </c>
      <c r="J138" s="26">
        <f t="shared" si="3"/>
        <v>9212.1119999999992</v>
      </c>
      <c r="K138" s="31">
        <v>7.5</v>
      </c>
      <c r="L138" s="26">
        <f t="shared" si="61"/>
        <v>10966.8</v>
      </c>
      <c r="M138" s="35">
        <v>3.43</v>
      </c>
      <c r="N138" s="26">
        <f t="shared" ref="N138:N140" si="67">M138*D138</f>
        <v>5015.4832000000006</v>
      </c>
      <c r="O138" s="27">
        <f t="shared" si="62"/>
        <v>6.68</v>
      </c>
      <c r="P138" s="27">
        <f t="shared" si="63"/>
        <v>9767.7631999999994</v>
      </c>
      <c r="Q138" s="28">
        <f t="shared" si="64"/>
        <v>0.70769579151873818</v>
      </c>
      <c r="R138" s="29">
        <f t="shared" si="65"/>
        <v>0.1</v>
      </c>
      <c r="S138" s="30">
        <f>COUNTA(I138,M138,K138,E138)</f>
        <v>4</v>
      </c>
    </row>
    <row r="139" spans="1:19" ht="42" customHeight="1" x14ac:dyDescent="0.2">
      <c r="A139" s="22">
        <v>3</v>
      </c>
      <c r="B139" s="18" t="s">
        <v>27</v>
      </c>
      <c r="C139" s="23" t="s">
        <v>33</v>
      </c>
      <c r="D139" s="24">
        <v>1462.24</v>
      </c>
      <c r="E139" s="31" t="s">
        <v>87</v>
      </c>
      <c r="F139" s="25" t="s">
        <v>87</v>
      </c>
      <c r="G139" s="31">
        <v>3.43</v>
      </c>
      <c r="H139" s="26">
        <f t="shared" si="60"/>
        <v>5015.4832000000006</v>
      </c>
      <c r="I139" s="31" t="s">
        <v>87</v>
      </c>
      <c r="J139" s="26" t="s">
        <v>87</v>
      </c>
      <c r="K139" s="31">
        <v>2.5</v>
      </c>
      <c r="L139" s="26">
        <f t="shared" si="61"/>
        <v>3655.6</v>
      </c>
      <c r="M139" s="35">
        <v>3.43</v>
      </c>
      <c r="N139" s="26">
        <f t="shared" si="67"/>
        <v>5015.4832000000006</v>
      </c>
      <c r="O139" s="27">
        <f t="shared" si="62"/>
        <v>2.96</v>
      </c>
      <c r="P139" s="27">
        <f t="shared" si="63"/>
        <v>4328.2304000000004</v>
      </c>
      <c r="Q139" s="28">
        <f t="shared" si="64"/>
        <v>0.65760930650349136</v>
      </c>
      <c r="R139" s="29">
        <f t="shared" si="65"/>
        <v>0.22</v>
      </c>
      <c r="S139" s="30">
        <f>COUNTA(G139,M139,K139)</f>
        <v>3</v>
      </c>
    </row>
    <row r="140" spans="1:19" ht="42" customHeight="1" x14ac:dyDescent="0.2">
      <c r="A140" s="22">
        <v>4</v>
      </c>
      <c r="B140" s="18" t="s">
        <v>28</v>
      </c>
      <c r="C140" s="23" t="s">
        <v>33</v>
      </c>
      <c r="D140" s="24">
        <v>1462.24</v>
      </c>
      <c r="E140" s="31" t="s">
        <v>87</v>
      </c>
      <c r="F140" s="25" t="s">
        <v>87</v>
      </c>
      <c r="G140" s="31">
        <v>3.43</v>
      </c>
      <c r="H140" s="26">
        <f t="shared" si="60"/>
        <v>5015.4832000000006</v>
      </c>
      <c r="I140" s="31"/>
      <c r="J140" s="26">
        <f t="shared" si="3"/>
        <v>0</v>
      </c>
      <c r="K140" s="31">
        <v>2.5</v>
      </c>
      <c r="L140" s="26">
        <f t="shared" si="61"/>
        <v>3655.6</v>
      </c>
      <c r="M140" s="35">
        <v>3.43</v>
      </c>
      <c r="N140" s="26">
        <f t="shared" si="67"/>
        <v>5015.4832000000006</v>
      </c>
      <c r="O140" s="27">
        <f t="shared" si="62"/>
        <v>2.96</v>
      </c>
      <c r="P140" s="27">
        <f t="shared" si="63"/>
        <v>4328.2304000000004</v>
      </c>
      <c r="Q140" s="28">
        <f t="shared" si="64"/>
        <v>0.65760930650349136</v>
      </c>
      <c r="R140" s="29">
        <f t="shared" si="65"/>
        <v>0.22</v>
      </c>
      <c r="S140" s="30">
        <f>COUNTA(G140,M140,K140)</f>
        <v>3</v>
      </c>
    </row>
    <row r="141" spans="1:19" ht="42" customHeight="1" x14ac:dyDescent="0.2">
      <c r="A141" s="22">
        <v>5</v>
      </c>
      <c r="B141" s="18" t="s">
        <v>29</v>
      </c>
      <c r="C141" s="23" t="s">
        <v>34</v>
      </c>
      <c r="D141" s="23">
        <v>60</v>
      </c>
      <c r="E141" s="31">
        <v>400</v>
      </c>
      <c r="F141" s="25">
        <f t="shared" si="66"/>
        <v>24000</v>
      </c>
      <c r="G141" s="31" t="s">
        <v>87</v>
      </c>
      <c r="H141" s="25" t="s">
        <v>87</v>
      </c>
      <c r="I141" s="31">
        <v>582</v>
      </c>
      <c r="J141" s="26">
        <f t="shared" si="3"/>
        <v>34920</v>
      </c>
      <c r="K141" s="31">
        <v>500</v>
      </c>
      <c r="L141" s="26">
        <f t="shared" si="61"/>
        <v>30000</v>
      </c>
      <c r="M141" s="31" t="s">
        <v>87</v>
      </c>
      <c r="N141" s="25" t="s">
        <v>87</v>
      </c>
      <c r="O141" s="27">
        <f t="shared" si="62"/>
        <v>494</v>
      </c>
      <c r="P141" s="27">
        <f t="shared" si="63"/>
        <v>29640</v>
      </c>
      <c r="Q141" s="28">
        <f t="shared" si="64"/>
        <v>91.148230920846729</v>
      </c>
      <c r="R141" s="29">
        <f t="shared" si="65"/>
        <v>0.18</v>
      </c>
      <c r="S141" s="30">
        <f>COUNTA(E141,I141,K141)</f>
        <v>3</v>
      </c>
    </row>
    <row r="142" spans="1:19" ht="42" customHeight="1" x14ac:dyDescent="0.2">
      <c r="A142" s="22">
        <v>6</v>
      </c>
      <c r="B142" s="18" t="s">
        <v>30</v>
      </c>
      <c r="C142" s="23" t="s">
        <v>34</v>
      </c>
      <c r="D142" s="23">
        <v>30</v>
      </c>
      <c r="E142" s="31">
        <v>175</v>
      </c>
      <c r="F142" s="25">
        <f t="shared" si="66"/>
        <v>5250</v>
      </c>
      <c r="G142" s="31" t="s">
        <v>87</v>
      </c>
      <c r="H142" s="25" t="s">
        <v>87</v>
      </c>
      <c r="I142" s="31">
        <v>175</v>
      </c>
      <c r="J142" s="26">
        <f t="shared" si="3"/>
        <v>5250</v>
      </c>
      <c r="K142" s="31">
        <v>250</v>
      </c>
      <c r="L142" s="26">
        <f t="shared" si="61"/>
        <v>7500</v>
      </c>
      <c r="M142" s="31" t="s">
        <v>87</v>
      </c>
      <c r="N142" s="25" t="s">
        <v>87</v>
      </c>
      <c r="O142" s="27">
        <f t="shared" si="62"/>
        <v>200</v>
      </c>
      <c r="P142" s="27">
        <f t="shared" si="63"/>
        <v>6000</v>
      </c>
      <c r="Q142" s="28">
        <f t="shared" si="64"/>
        <v>43.301270189221931</v>
      </c>
      <c r="R142" s="29">
        <f t="shared" si="65"/>
        <v>0.21</v>
      </c>
      <c r="S142" s="30">
        <f>COUNTA(E142,I142,K142)</f>
        <v>3</v>
      </c>
    </row>
    <row r="143" spans="1:19" ht="42" customHeight="1" x14ac:dyDescent="0.2">
      <c r="A143" s="22">
        <v>7</v>
      </c>
      <c r="B143" s="18" t="s">
        <v>31</v>
      </c>
      <c r="C143" s="23" t="s">
        <v>34</v>
      </c>
      <c r="D143" s="23">
        <v>10</v>
      </c>
      <c r="E143" s="31">
        <v>600</v>
      </c>
      <c r="F143" s="25">
        <f t="shared" si="66"/>
        <v>6000</v>
      </c>
      <c r="G143" s="31" t="s">
        <v>87</v>
      </c>
      <c r="H143" s="25" t="s">
        <v>87</v>
      </c>
      <c r="I143" s="31">
        <v>729</v>
      </c>
      <c r="J143" s="26">
        <f t="shared" si="3"/>
        <v>7290</v>
      </c>
      <c r="K143" s="31">
        <v>700</v>
      </c>
      <c r="L143" s="26">
        <f t="shared" si="61"/>
        <v>7000</v>
      </c>
      <c r="M143" s="31" t="s">
        <v>87</v>
      </c>
      <c r="N143" s="25" t="s">
        <v>87</v>
      </c>
      <c r="O143" s="27">
        <f t="shared" si="62"/>
        <v>676.33</v>
      </c>
      <c r="P143" s="27">
        <f t="shared" si="63"/>
        <v>6763.3</v>
      </c>
      <c r="Q143" s="28">
        <f t="shared" si="64"/>
        <v>67.678159943465758</v>
      </c>
      <c r="R143" s="29">
        <f t="shared" si="65"/>
        <v>0.1</v>
      </c>
      <c r="S143" s="30">
        <f>COUNTA(E143,I143,K143)</f>
        <v>3</v>
      </c>
    </row>
    <row r="144" spans="1:19" ht="42" customHeight="1" x14ac:dyDescent="0.2">
      <c r="A144" s="62" t="s">
        <v>1</v>
      </c>
      <c r="B144" s="58" t="s">
        <v>2</v>
      </c>
      <c r="C144" s="58" t="s">
        <v>3</v>
      </c>
      <c r="D144" s="58" t="s">
        <v>19</v>
      </c>
      <c r="E144" s="63" t="s">
        <v>61</v>
      </c>
      <c r="F144" s="64"/>
      <c r="G144" s="63" t="s">
        <v>75</v>
      </c>
      <c r="H144" s="64"/>
      <c r="I144" s="63" t="s">
        <v>65</v>
      </c>
      <c r="J144" s="64"/>
      <c r="K144" s="63" t="s">
        <v>69</v>
      </c>
      <c r="L144" s="64"/>
      <c r="M144" s="63" t="s">
        <v>80</v>
      </c>
      <c r="N144" s="64"/>
      <c r="O144" s="58" t="s">
        <v>6</v>
      </c>
      <c r="P144" s="58"/>
      <c r="Q144" s="58"/>
      <c r="R144" s="58"/>
      <c r="S144" s="59"/>
    </row>
    <row r="145" spans="1:19" ht="42" customHeight="1" x14ac:dyDescent="0.2">
      <c r="A145" s="62"/>
      <c r="B145" s="58"/>
      <c r="C145" s="58"/>
      <c r="D145" s="58"/>
      <c r="E145" s="58" t="s">
        <v>62</v>
      </c>
      <c r="F145" s="58"/>
      <c r="G145" s="58" t="s">
        <v>76</v>
      </c>
      <c r="H145" s="58"/>
      <c r="I145" s="60" t="s">
        <v>66</v>
      </c>
      <c r="J145" s="61"/>
      <c r="K145" s="60" t="s">
        <v>70</v>
      </c>
      <c r="L145" s="61"/>
      <c r="M145" s="60" t="s">
        <v>81</v>
      </c>
      <c r="N145" s="61"/>
      <c r="O145" s="58" t="s">
        <v>11</v>
      </c>
      <c r="P145" s="58"/>
      <c r="Q145" s="58"/>
      <c r="R145" s="58"/>
      <c r="S145" s="59"/>
    </row>
    <row r="146" spans="1:19" ht="42" customHeight="1" x14ac:dyDescent="0.2">
      <c r="A146" s="62"/>
      <c r="B146" s="58"/>
      <c r="C146" s="58"/>
      <c r="D146" s="58"/>
      <c r="E146" s="19" t="s">
        <v>20</v>
      </c>
      <c r="F146" s="19" t="s">
        <v>21</v>
      </c>
      <c r="G146" s="19" t="s">
        <v>20</v>
      </c>
      <c r="H146" s="19" t="s">
        <v>21</v>
      </c>
      <c r="I146" s="19" t="s">
        <v>20</v>
      </c>
      <c r="J146" s="19" t="s">
        <v>21</v>
      </c>
      <c r="K146" s="19" t="s">
        <v>20</v>
      </c>
      <c r="L146" s="19" t="s">
        <v>21</v>
      </c>
      <c r="M146" s="19" t="s">
        <v>20</v>
      </c>
      <c r="N146" s="19" t="s">
        <v>21</v>
      </c>
      <c r="O146" s="20" t="s">
        <v>7</v>
      </c>
      <c r="P146" s="20" t="s">
        <v>12</v>
      </c>
      <c r="Q146" s="20" t="s">
        <v>8</v>
      </c>
      <c r="R146" s="20" t="s">
        <v>9</v>
      </c>
      <c r="S146" s="21" t="s">
        <v>10</v>
      </c>
    </row>
    <row r="147" spans="1:19" ht="42" customHeight="1" x14ac:dyDescent="0.2">
      <c r="A147" s="22">
        <v>8</v>
      </c>
      <c r="B147" s="18" t="s">
        <v>32</v>
      </c>
      <c r="C147" s="23" t="s">
        <v>35</v>
      </c>
      <c r="D147" s="23">
        <v>50</v>
      </c>
      <c r="E147" s="31">
        <v>300</v>
      </c>
      <c r="F147" s="25">
        <f t="shared" si="66"/>
        <v>15000</v>
      </c>
      <c r="G147" s="31">
        <v>420</v>
      </c>
      <c r="H147" s="26">
        <f t="shared" si="60"/>
        <v>21000</v>
      </c>
      <c r="I147" s="31" t="s">
        <v>87</v>
      </c>
      <c r="J147" s="25" t="s">
        <v>87</v>
      </c>
      <c r="K147" s="31">
        <v>400</v>
      </c>
      <c r="L147" s="26">
        <f t="shared" si="61"/>
        <v>20000</v>
      </c>
      <c r="M147" s="31" t="s">
        <v>87</v>
      </c>
      <c r="N147" s="25" t="s">
        <v>87</v>
      </c>
      <c r="O147" s="27">
        <f t="shared" si="62"/>
        <v>373.33</v>
      </c>
      <c r="P147" s="27">
        <f t="shared" si="63"/>
        <v>18666.5</v>
      </c>
      <c r="Q147" s="28">
        <f t="shared" si="64"/>
        <v>64.291005073286442</v>
      </c>
      <c r="R147" s="29">
        <f t="shared" si="65"/>
        <v>0.17</v>
      </c>
      <c r="S147" s="30">
        <f>COUNTA(E147,G147,K147)</f>
        <v>3</v>
      </c>
    </row>
    <row r="148" spans="1:19" ht="42" customHeight="1" x14ac:dyDescent="0.2">
      <c r="A148" s="71" t="s">
        <v>36</v>
      </c>
      <c r="B148" s="72"/>
      <c r="C148" s="72"/>
      <c r="D148" s="73"/>
      <c r="E148" s="56">
        <f>SUM(F137:F147)</f>
        <v>59389</v>
      </c>
      <c r="F148" s="57"/>
      <c r="G148" s="56">
        <f>SUM(H137:H147)</f>
        <v>36046.4496</v>
      </c>
      <c r="H148" s="57"/>
      <c r="I148" s="56">
        <f>SUM(J137:J147)</f>
        <v>56672.112000000001</v>
      </c>
      <c r="J148" s="57"/>
      <c r="K148" s="56">
        <f>SUM(L137:L147)</f>
        <v>86433.600000000006</v>
      </c>
      <c r="L148" s="57"/>
      <c r="M148" s="56">
        <f>SUM(N140:N147)</f>
        <v>5015.4832000000006</v>
      </c>
      <c r="N148" s="57"/>
      <c r="O148" s="27"/>
      <c r="P148" s="36">
        <f>SUM(P137:P147)</f>
        <v>83822.254400000005</v>
      </c>
      <c r="Q148" s="28"/>
      <c r="R148" s="29"/>
      <c r="S148" s="30"/>
    </row>
    <row r="149" spans="1:19" ht="42" customHeight="1" x14ac:dyDescent="0.2">
      <c r="A149" s="65" t="s">
        <v>44</v>
      </c>
      <c r="B149" s="66"/>
      <c r="C149" s="66"/>
      <c r="D149" s="66"/>
      <c r="E149" s="66"/>
      <c r="F149" s="66"/>
      <c r="G149" s="66"/>
      <c r="H149" s="66"/>
      <c r="I149" s="66"/>
      <c r="J149" s="66"/>
      <c r="K149" s="66"/>
      <c r="L149" s="66"/>
      <c r="M149" s="66"/>
      <c r="N149" s="66"/>
      <c r="O149" s="66"/>
      <c r="P149" s="66"/>
      <c r="Q149" s="66"/>
      <c r="R149" s="66"/>
      <c r="S149" s="66"/>
    </row>
    <row r="150" spans="1:19" ht="42" customHeight="1" x14ac:dyDescent="0.2">
      <c r="A150" s="62" t="s">
        <v>1</v>
      </c>
      <c r="B150" s="58" t="s">
        <v>2</v>
      </c>
      <c r="C150" s="58" t="s">
        <v>3</v>
      </c>
      <c r="D150" s="58" t="s">
        <v>19</v>
      </c>
      <c r="E150" s="63" t="s">
        <v>61</v>
      </c>
      <c r="F150" s="64"/>
      <c r="G150" s="63" t="s">
        <v>75</v>
      </c>
      <c r="H150" s="64"/>
      <c r="I150" s="63" t="s">
        <v>65</v>
      </c>
      <c r="J150" s="64"/>
      <c r="K150" s="63" t="s">
        <v>69</v>
      </c>
      <c r="L150" s="64"/>
      <c r="M150" s="63" t="s">
        <v>80</v>
      </c>
      <c r="N150" s="64"/>
      <c r="O150" s="58" t="s">
        <v>6</v>
      </c>
      <c r="P150" s="58"/>
      <c r="Q150" s="58"/>
      <c r="R150" s="58"/>
      <c r="S150" s="59"/>
    </row>
    <row r="151" spans="1:19" ht="42" customHeight="1" x14ac:dyDescent="0.2">
      <c r="A151" s="62"/>
      <c r="B151" s="58"/>
      <c r="C151" s="58"/>
      <c r="D151" s="58"/>
      <c r="E151" s="58" t="s">
        <v>62</v>
      </c>
      <c r="F151" s="58"/>
      <c r="G151" s="58" t="s">
        <v>76</v>
      </c>
      <c r="H151" s="58"/>
      <c r="I151" s="60" t="s">
        <v>66</v>
      </c>
      <c r="J151" s="61"/>
      <c r="K151" s="60" t="s">
        <v>70</v>
      </c>
      <c r="L151" s="61"/>
      <c r="M151" s="60" t="s">
        <v>81</v>
      </c>
      <c r="N151" s="61"/>
      <c r="O151" s="58" t="s">
        <v>11</v>
      </c>
      <c r="P151" s="58"/>
      <c r="Q151" s="58"/>
      <c r="R151" s="58"/>
      <c r="S151" s="59"/>
    </row>
    <row r="152" spans="1:19" ht="42" customHeight="1" x14ac:dyDescent="0.2">
      <c r="A152" s="62"/>
      <c r="B152" s="58"/>
      <c r="C152" s="58"/>
      <c r="D152" s="58"/>
      <c r="E152" s="19" t="s">
        <v>20</v>
      </c>
      <c r="F152" s="19" t="s">
        <v>21</v>
      </c>
      <c r="G152" s="19" t="s">
        <v>20</v>
      </c>
      <c r="H152" s="19" t="s">
        <v>21</v>
      </c>
      <c r="I152" s="19" t="s">
        <v>20</v>
      </c>
      <c r="J152" s="19" t="s">
        <v>21</v>
      </c>
      <c r="K152" s="19" t="s">
        <v>20</v>
      </c>
      <c r="L152" s="19" t="s">
        <v>21</v>
      </c>
      <c r="M152" s="19" t="s">
        <v>20</v>
      </c>
      <c r="N152" s="19" t="s">
        <v>21</v>
      </c>
      <c r="O152" s="20" t="s">
        <v>7</v>
      </c>
      <c r="P152" s="20" t="s">
        <v>12</v>
      </c>
      <c r="Q152" s="20" t="s">
        <v>8</v>
      </c>
      <c r="R152" s="20" t="s">
        <v>9</v>
      </c>
      <c r="S152" s="21" t="s">
        <v>10</v>
      </c>
    </row>
    <row r="153" spans="1:19" ht="42" customHeight="1" x14ac:dyDescent="0.2">
      <c r="A153" s="22">
        <v>1</v>
      </c>
      <c r="B153" s="18" t="s">
        <v>25</v>
      </c>
      <c r="C153" s="23" t="s">
        <v>33</v>
      </c>
      <c r="D153" s="24">
        <v>404.82</v>
      </c>
      <c r="E153" s="31">
        <v>1.8</v>
      </c>
      <c r="F153" s="25">
        <f>D153*E153</f>
        <v>728.67600000000004</v>
      </c>
      <c r="G153" s="31" t="s">
        <v>87</v>
      </c>
      <c r="H153" s="25" t="s">
        <v>87</v>
      </c>
      <c r="I153" s="31">
        <v>1.5</v>
      </c>
      <c r="J153" s="26">
        <f t="shared" si="3"/>
        <v>607.23</v>
      </c>
      <c r="K153" s="31">
        <v>2.5</v>
      </c>
      <c r="L153" s="26">
        <f t="shared" ref="L153:L160" si="68">K153*D153</f>
        <v>1012.05</v>
      </c>
      <c r="M153" s="26">
        <v>3.43</v>
      </c>
      <c r="N153" s="26">
        <f>M153*D153</f>
        <v>1388.5326</v>
      </c>
      <c r="O153" s="27">
        <f>TRUNC(AVERAGE(E153,M153,I153,K153),2)</f>
        <v>2.2999999999999998</v>
      </c>
      <c r="P153" s="27">
        <f t="shared" ref="P153:P160" si="69">D153*O153</f>
        <v>931.0859999999999</v>
      </c>
      <c r="Q153" s="28">
        <f t="shared" ref="Q153:Q160" si="70">STDEV(E153,G153,I153,K153)</f>
        <v>0.51316014394468867</v>
      </c>
      <c r="R153" s="29">
        <f t="shared" ref="R153:R159" si="71">TRUNC(Q153/O153*100)/100</f>
        <v>0.22</v>
      </c>
      <c r="S153" s="30">
        <f>COUNTA(E153,M153,I153,K153)</f>
        <v>4</v>
      </c>
    </row>
    <row r="154" spans="1:19" ht="42" customHeight="1" x14ac:dyDescent="0.2">
      <c r="A154" s="22">
        <v>2</v>
      </c>
      <c r="B154" s="18" t="s">
        <v>26</v>
      </c>
      <c r="C154" s="23" t="s">
        <v>33</v>
      </c>
      <c r="D154" s="24">
        <v>404.82</v>
      </c>
      <c r="E154" s="31">
        <v>6.3</v>
      </c>
      <c r="F154" s="25">
        <f t="shared" ref="F154:F160" si="72">D154*E154</f>
        <v>2550.366</v>
      </c>
      <c r="G154" s="31" t="s">
        <v>87</v>
      </c>
      <c r="H154" s="25" t="s">
        <v>87</v>
      </c>
      <c r="I154" s="31">
        <v>6.3</v>
      </c>
      <c r="J154" s="26">
        <f t="shared" si="3"/>
        <v>2550.366</v>
      </c>
      <c r="K154" s="31">
        <v>7.5</v>
      </c>
      <c r="L154" s="26">
        <f t="shared" si="68"/>
        <v>3036.15</v>
      </c>
      <c r="M154" s="31" t="s">
        <v>87</v>
      </c>
      <c r="N154" s="25" t="s">
        <v>87</v>
      </c>
      <c r="O154" s="27">
        <f t="shared" ref="O154:O160" si="73">TRUNC(AVERAGE(E154,G154,I154,K154),2)</f>
        <v>6.7</v>
      </c>
      <c r="P154" s="27">
        <f t="shared" si="69"/>
        <v>2712.2939999999999</v>
      </c>
      <c r="Q154" s="28">
        <f t="shared" si="70"/>
        <v>0.69282032302755103</v>
      </c>
      <c r="R154" s="29">
        <f t="shared" si="71"/>
        <v>0.1</v>
      </c>
      <c r="S154" s="30">
        <f>COUNTA(E154,I154,K154)</f>
        <v>3</v>
      </c>
    </row>
    <row r="155" spans="1:19" ht="42" customHeight="1" x14ac:dyDescent="0.2">
      <c r="A155" s="22">
        <v>3</v>
      </c>
      <c r="B155" s="18" t="s">
        <v>27</v>
      </c>
      <c r="C155" s="23" t="s">
        <v>33</v>
      </c>
      <c r="D155" s="24">
        <v>404.82</v>
      </c>
      <c r="E155" s="31">
        <v>1.8</v>
      </c>
      <c r="F155" s="25">
        <f t="shared" si="72"/>
        <v>728.67600000000004</v>
      </c>
      <c r="G155" s="31" t="s">
        <v>87</v>
      </c>
      <c r="H155" s="25" t="s">
        <v>87</v>
      </c>
      <c r="I155" s="31">
        <v>1.55</v>
      </c>
      <c r="J155" s="26">
        <f t="shared" si="3"/>
        <v>627.471</v>
      </c>
      <c r="K155" s="31">
        <v>2.5</v>
      </c>
      <c r="L155" s="26">
        <f t="shared" si="68"/>
        <v>1012.05</v>
      </c>
      <c r="M155" s="31" t="s">
        <v>87</v>
      </c>
      <c r="N155" s="25" t="s">
        <v>87</v>
      </c>
      <c r="O155" s="27">
        <f t="shared" si="73"/>
        <v>1.95</v>
      </c>
      <c r="P155" s="27">
        <f t="shared" si="69"/>
        <v>789.399</v>
      </c>
      <c r="Q155" s="28">
        <f t="shared" si="70"/>
        <v>0.49244289008980585</v>
      </c>
      <c r="R155" s="29">
        <f t="shared" si="71"/>
        <v>0.25</v>
      </c>
      <c r="S155" s="30">
        <f t="shared" ref="S155:S157" si="74">COUNTA(E155,I155,K155)</f>
        <v>3</v>
      </c>
    </row>
    <row r="156" spans="1:19" ht="42" customHeight="1" x14ac:dyDescent="0.2">
      <c r="A156" s="22">
        <v>4</v>
      </c>
      <c r="B156" s="18" t="s">
        <v>28</v>
      </c>
      <c r="C156" s="23" t="s">
        <v>33</v>
      </c>
      <c r="D156" s="24">
        <v>404.82</v>
      </c>
      <c r="E156" s="31">
        <v>1.8</v>
      </c>
      <c r="F156" s="25">
        <f t="shared" si="72"/>
        <v>728.67600000000004</v>
      </c>
      <c r="G156" s="31" t="s">
        <v>87</v>
      </c>
      <c r="H156" s="25" t="s">
        <v>87</v>
      </c>
      <c r="I156" s="31">
        <v>1.55</v>
      </c>
      <c r="J156" s="26">
        <f t="shared" si="3"/>
        <v>627.471</v>
      </c>
      <c r="K156" s="31">
        <v>2.5</v>
      </c>
      <c r="L156" s="26">
        <f t="shared" si="68"/>
        <v>1012.05</v>
      </c>
      <c r="M156" s="31" t="s">
        <v>87</v>
      </c>
      <c r="N156" s="25" t="s">
        <v>87</v>
      </c>
      <c r="O156" s="27">
        <f t="shared" si="73"/>
        <v>1.95</v>
      </c>
      <c r="P156" s="27">
        <f t="shared" si="69"/>
        <v>789.399</v>
      </c>
      <c r="Q156" s="28">
        <f t="shared" si="70"/>
        <v>0.49244289008980585</v>
      </c>
      <c r="R156" s="29">
        <f t="shared" si="71"/>
        <v>0.25</v>
      </c>
      <c r="S156" s="30">
        <f t="shared" si="74"/>
        <v>3</v>
      </c>
    </row>
    <row r="157" spans="1:19" ht="42" customHeight="1" x14ac:dyDescent="0.2">
      <c r="A157" s="22">
        <v>5</v>
      </c>
      <c r="B157" s="18" t="s">
        <v>29</v>
      </c>
      <c r="C157" s="23" t="s">
        <v>34</v>
      </c>
      <c r="D157" s="23">
        <v>60</v>
      </c>
      <c r="E157" s="31">
        <v>500</v>
      </c>
      <c r="F157" s="25">
        <f t="shared" si="72"/>
        <v>30000</v>
      </c>
      <c r="G157" s="31" t="s">
        <v>87</v>
      </c>
      <c r="H157" s="25" t="s">
        <v>87</v>
      </c>
      <c r="I157" s="31">
        <v>582</v>
      </c>
      <c r="J157" s="26">
        <f t="shared" si="3"/>
        <v>34920</v>
      </c>
      <c r="K157" s="31">
        <v>600</v>
      </c>
      <c r="L157" s="26">
        <f t="shared" si="68"/>
        <v>36000</v>
      </c>
      <c r="M157" s="31" t="s">
        <v>87</v>
      </c>
      <c r="N157" s="25" t="s">
        <v>87</v>
      </c>
      <c r="O157" s="27">
        <f t="shared" si="73"/>
        <v>560.66</v>
      </c>
      <c r="P157" s="27">
        <f t="shared" si="69"/>
        <v>33639.599999999999</v>
      </c>
      <c r="Q157" s="28">
        <f t="shared" si="70"/>
        <v>53.304158687041799</v>
      </c>
      <c r="R157" s="29">
        <f t="shared" si="71"/>
        <v>0.09</v>
      </c>
      <c r="S157" s="30">
        <f t="shared" si="74"/>
        <v>3</v>
      </c>
    </row>
    <row r="158" spans="1:19" ht="42" customHeight="1" x14ac:dyDescent="0.2">
      <c r="A158" s="22">
        <v>6</v>
      </c>
      <c r="B158" s="18" t="s">
        <v>30</v>
      </c>
      <c r="C158" s="23" t="s">
        <v>34</v>
      </c>
      <c r="D158" s="23">
        <v>30</v>
      </c>
      <c r="E158" s="31">
        <v>180</v>
      </c>
      <c r="F158" s="25">
        <f t="shared" si="72"/>
        <v>5400</v>
      </c>
      <c r="G158" s="31" t="s">
        <v>87</v>
      </c>
      <c r="H158" s="25" t="s">
        <v>87</v>
      </c>
      <c r="I158" s="31">
        <v>175</v>
      </c>
      <c r="J158" s="26">
        <f t="shared" si="3"/>
        <v>5250</v>
      </c>
      <c r="K158" s="31">
        <v>250</v>
      </c>
      <c r="L158" s="26">
        <f t="shared" si="68"/>
        <v>7500</v>
      </c>
      <c r="M158" s="31" t="s">
        <v>87</v>
      </c>
      <c r="N158" s="25" t="s">
        <v>87</v>
      </c>
      <c r="O158" s="27">
        <f t="shared" si="73"/>
        <v>201.66</v>
      </c>
      <c r="P158" s="27">
        <f t="shared" si="69"/>
        <v>6049.8</v>
      </c>
      <c r="Q158" s="28">
        <f t="shared" si="70"/>
        <v>41.932485418030446</v>
      </c>
      <c r="R158" s="29">
        <f t="shared" si="71"/>
        <v>0.2</v>
      </c>
      <c r="S158" s="30">
        <f>COUNTA(E158,I158,K158)</f>
        <v>3</v>
      </c>
    </row>
    <row r="159" spans="1:19" ht="42" customHeight="1" x14ac:dyDescent="0.2">
      <c r="A159" s="22">
        <v>7</v>
      </c>
      <c r="B159" s="18" t="s">
        <v>31</v>
      </c>
      <c r="C159" s="23" t="s">
        <v>34</v>
      </c>
      <c r="D159" s="23">
        <v>10</v>
      </c>
      <c r="E159" s="31">
        <v>600</v>
      </c>
      <c r="F159" s="25">
        <f t="shared" si="72"/>
        <v>6000</v>
      </c>
      <c r="G159" s="31">
        <v>1000</v>
      </c>
      <c r="H159" s="26">
        <f t="shared" ref="H159:H160" si="75">D159*G159</f>
        <v>10000</v>
      </c>
      <c r="I159" s="31">
        <v>729</v>
      </c>
      <c r="J159" s="26">
        <f t="shared" si="3"/>
        <v>7290</v>
      </c>
      <c r="K159" s="31">
        <v>700</v>
      </c>
      <c r="L159" s="26">
        <f t="shared" si="68"/>
        <v>7000</v>
      </c>
      <c r="M159" s="31" t="s">
        <v>87</v>
      </c>
      <c r="N159" s="25" t="s">
        <v>87</v>
      </c>
      <c r="O159" s="27">
        <f t="shared" si="73"/>
        <v>757.25</v>
      </c>
      <c r="P159" s="27">
        <f t="shared" si="69"/>
        <v>7572.5</v>
      </c>
      <c r="Q159" s="28">
        <f t="shared" si="70"/>
        <v>171.00755343941194</v>
      </c>
      <c r="R159" s="29">
        <f t="shared" si="71"/>
        <v>0.22</v>
      </c>
      <c r="S159" s="30">
        <f>COUNTA(E159,G159,I159,K159)</f>
        <v>4</v>
      </c>
    </row>
    <row r="160" spans="1:19" ht="42" customHeight="1" x14ac:dyDescent="0.2">
      <c r="A160" s="22">
        <v>8</v>
      </c>
      <c r="B160" s="18" t="s">
        <v>32</v>
      </c>
      <c r="C160" s="23" t="s">
        <v>35</v>
      </c>
      <c r="D160" s="23">
        <v>10</v>
      </c>
      <c r="E160" s="31">
        <v>700</v>
      </c>
      <c r="F160" s="25">
        <f t="shared" si="72"/>
        <v>7000</v>
      </c>
      <c r="G160" s="31">
        <v>420</v>
      </c>
      <c r="H160" s="26">
        <f t="shared" si="75"/>
        <v>4200</v>
      </c>
      <c r="I160" s="31" t="s">
        <v>87</v>
      </c>
      <c r="J160" s="25" t="s">
        <v>87</v>
      </c>
      <c r="K160" s="31">
        <v>700</v>
      </c>
      <c r="L160" s="26">
        <f t="shared" si="68"/>
        <v>7000</v>
      </c>
      <c r="M160" s="31" t="s">
        <v>87</v>
      </c>
      <c r="N160" s="25" t="s">
        <v>87</v>
      </c>
      <c r="O160" s="27">
        <f t="shared" si="73"/>
        <v>606.66</v>
      </c>
      <c r="P160" s="27">
        <f t="shared" si="69"/>
        <v>6066.5999999999995</v>
      </c>
      <c r="Q160" s="28">
        <f t="shared" si="70"/>
        <v>161.65807537309533</v>
      </c>
      <c r="R160" s="29">
        <v>0.25</v>
      </c>
      <c r="S160" s="30">
        <f>COUNTA(E160,G160,K160)</f>
        <v>3</v>
      </c>
    </row>
    <row r="161" spans="1:19" ht="42" customHeight="1" x14ac:dyDescent="0.2">
      <c r="A161" s="71" t="s">
        <v>36</v>
      </c>
      <c r="B161" s="72"/>
      <c r="C161" s="72"/>
      <c r="D161" s="73"/>
      <c r="E161" s="56">
        <f>SUM(F153:F160)</f>
        <v>53136.394</v>
      </c>
      <c r="F161" s="57"/>
      <c r="G161" s="56">
        <f>SUM(H153:H160)</f>
        <v>14200</v>
      </c>
      <c r="H161" s="57"/>
      <c r="I161" s="56">
        <f>SUM(J153:J160)</f>
        <v>51872.538</v>
      </c>
      <c r="J161" s="57"/>
      <c r="K161" s="56">
        <f>SUM(L153:L160)</f>
        <v>63572.3</v>
      </c>
      <c r="L161" s="57"/>
      <c r="M161" s="56">
        <f>SUM(N153:N160)</f>
        <v>1388.5326</v>
      </c>
      <c r="N161" s="57"/>
      <c r="O161" s="27"/>
      <c r="P161" s="36">
        <f>SUM(P153:P160)</f>
        <v>58550.678</v>
      </c>
      <c r="Q161" s="28"/>
      <c r="R161" s="29"/>
      <c r="S161" s="30"/>
    </row>
    <row r="162" spans="1:19" ht="42" customHeight="1" x14ac:dyDescent="0.2">
      <c r="A162" s="65" t="s">
        <v>45</v>
      </c>
      <c r="B162" s="66"/>
      <c r="C162" s="66"/>
      <c r="D162" s="66"/>
      <c r="E162" s="66"/>
      <c r="F162" s="66"/>
      <c r="G162" s="66"/>
      <c r="H162" s="66"/>
      <c r="I162" s="66"/>
      <c r="J162" s="66"/>
      <c r="K162" s="66"/>
      <c r="L162" s="66"/>
      <c r="M162" s="66"/>
      <c r="N162" s="66"/>
      <c r="O162" s="66"/>
      <c r="P162" s="66"/>
      <c r="Q162" s="66"/>
      <c r="R162" s="66"/>
      <c r="S162" s="66"/>
    </row>
    <row r="163" spans="1:19" ht="42" customHeight="1" x14ac:dyDescent="0.2">
      <c r="A163" s="62" t="s">
        <v>1</v>
      </c>
      <c r="B163" s="58" t="s">
        <v>2</v>
      </c>
      <c r="C163" s="58" t="s">
        <v>3</v>
      </c>
      <c r="D163" s="58" t="s">
        <v>19</v>
      </c>
      <c r="E163" s="63" t="s">
        <v>61</v>
      </c>
      <c r="F163" s="64"/>
      <c r="G163" s="63" t="s">
        <v>84</v>
      </c>
      <c r="H163" s="64"/>
      <c r="I163" s="63" t="s">
        <v>65</v>
      </c>
      <c r="J163" s="64"/>
      <c r="K163" s="63" t="s">
        <v>69</v>
      </c>
      <c r="L163" s="64"/>
      <c r="M163" s="63" t="s">
        <v>80</v>
      </c>
      <c r="N163" s="64"/>
      <c r="O163" s="58" t="s">
        <v>6</v>
      </c>
      <c r="P163" s="58"/>
      <c r="Q163" s="58"/>
      <c r="R163" s="58"/>
      <c r="S163" s="59"/>
    </row>
    <row r="164" spans="1:19" ht="42" customHeight="1" x14ac:dyDescent="0.2">
      <c r="A164" s="62"/>
      <c r="B164" s="58"/>
      <c r="C164" s="58"/>
      <c r="D164" s="58"/>
      <c r="E164" s="58" t="s">
        <v>62</v>
      </c>
      <c r="F164" s="58"/>
      <c r="G164" s="58" t="s">
        <v>85</v>
      </c>
      <c r="H164" s="58"/>
      <c r="I164" s="60" t="s">
        <v>66</v>
      </c>
      <c r="J164" s="61"/>
      <c r="K164" s="60" t="s">
        <v>70</v>
      </c>
      <c r="L164" s="61"/>
      <c r="M164" s="60" t="s">
        <v>81</v>
      </c>
      <c r="N164" s="61"/>
      <c r="O164" s="58" t="s">
        <v>11</v>
      </c>
      <c r="P164" s="58"/>
      <c r="Q164" s="58"/>
      <c r="R164" s="58"/>
      <c r="S164" s="59"/>
    </row>
    <row r="165" spans="1:19" ht="42" customHeight="1" x14ac:dyDescent="0.2">
      <c r="A165" s="62"/>
      <c r="B165" s="58"/>
      <c r="C165" s="58"/>
      <c r="D165" s="58"/>
      <c r="E165" s="19" t="s">
        <v>20</v>
      </c>
      <c r="F165" s="19" t="s">
        <v>21</v>
      </c>
      <c r="G165" s="19" t="s">
        <v>20</v>
      </c>
      <c r="H165" s="19" t="s">
        <v>21</v>
      </c>
      <c r="I165" s="19" t="s">
        <v>20</v>
      </c>
      <c r="J165" s="19" t="s">
        <v>21</v>
      </c>
      <c r="K165" s="19" t="s">
        <v>20</v>
      </c>
      <c r="L165" s="19" t="s">
        <v>21</v>
      </c>
      <c r="M165" s="19" t="s">
        <v>20</v>
      </c>
      <c r="N165" s="19" t="s">
        <v>21</v>
      </c>
      <c r="O165" s="20" t="s">
        <v>7</v>
      </c>
      <c r="P165" s="20" t="s">
        <v>12</v>
      </c>
      <c r="Q165" s="20" t="s">
        <v>8</v>
      </c>
      <c r="R165" s="20" t="s">
        <v>9</v>
      </c>
      <c r="S165" s="21" t="s">
        <v>10</v>
      </c>
    </row>
    <row r="166" spans="1:19" ht="42" customHeight="1" x14ac:dyDescent="0.2">
      <c r="A166" s="22">
        <v>1</v>
      </c>
      <c r="B166" s="18" t="s">
        <v>25</v>
      </c>
      <c r="C166" s="23" t="s">
        <v>33</v>
      </c>
      <c r="D166" s="24">
        <v>740.31</v>
      </c>
      <c r="E166" s="31" t="s">
        <v>87</v>
      </c>
      <c r="F166" s="25" t="s">
        <v>87</v>
      </c>
      <c r="G166" s="26">
        <v>3.43</v>
      </c>
      <c r="H166" s="26">
        <f>G166*D166</f>
        <v>2539.2633000000001</v>
      </c>
      <c r="I166" s="31" t="s">
        <v>87</v>
      </c>
      <c r="J166" s="25" t="s">
        <v>87</v>
      </c>
      <c r="K166" s="31">
        <v>2.5</v>
      </c>
      <c r="L166" s="26">
        <f t="shared" ref="L166:L176" si="76">K166*D166</f>
        <v>1850.7749999999999</v>
      </c>
      <c r="M166" s="26">
        <v>3.43</v>
      </c>
      <c r="N166" s="26">
        <f>M166*D166</f>
        <v>2539.2633000000001</v>
      </c>
      <c r="O166" s="27">
        <f>TRUNC(AVERAGE(,M166,G166,K166),2)</f>
        <v>2.34</v>
      </c>
      <c r="P166" s="27">
        <f t="shared" ref="P166:P176" si="77">D166*O166</f>
        <v>1732.3253999999997</v>
      </c>
      <c r="Q166" s="28">
        <f t="shared" ref="Q166:Q176" si="78">STDEV(E166,G166,I166,K166)</f>
        <v>0.65760930650349136</v>
      </c>
      <c r="R166" s="29">
        <v>0.25</v>
      </c>
      <c r="S166" s="30">
        <f>COUNTA(G166,M166,K166)</f>
        <v>3</v>
      </c>
    </row>
    <row r="167" spans="1:19" ht="42" customHeight="1" x14ac:dyDescent="0.2">
      <c r="A167" s="22">
        <v>2</v>
      </c>
      <c r="B167" s="18" t="s">
        <v>26</v>
      </c>
      <c r="C167" s="23" t="s">
        <v>33</v>
      </c>
      <c r="D167" s="24">
        <v>740.31</v>
      </c>
      <c r="E167" s="31">
        <v>6</v>
      </c>
      <c r="F167" s="25">
        <f t="shared" ref="F167:F176" si="79">D167*E167</f>
        <v>4441.8599999999997</v>
      </c>
      <c r="G167" s="31" t="s">
        <v>87</v>
      </c>
      <c r="H167" s="25" t="s">
        <v>87</v>
      </c>
      <c r="I167" s="31">
        <v>6.1</v>
      </c>
      <c r="J167" s="26">
        <f t="shared" si="3"/>
        <v>4515.8909999999996</v>
      </c>
      <c r="K167" s="31">
        <v>7.5</v>
      </c>
      <c r="L167" s="26">
        <f t="shared" si="76"/>
        <v>5552.3249999999998</v>
      </c>
      <c r="M167" s="31" t="s">
        <v>87</v>
      </c>
      <c r="N167" s="25" t="s">
        <v>87</v>
      </c>
      <c r="O167" s="27">
        <f t="shared" ref="O167:O176" si="80">TRUNC(AVERAGE(E167,G167,I167,K167),2)</f>
        <v>6.53</v>
      </c>
      <c r="P167" s="27">
        <f t="shared" si="77"/>
        <v>4834.2242999999999</v>
      </c>
      <c r="Q167" s="28">
        <f t="shared" si="78"/>
        <v>0.83864970836059127</v>
      </c>
      <c r="R167" s="29">
        <f t="shared" ref="R167:R176" si="81">TRUNC(Q167/O167*100)/100</f>
        <v>0.12</v>
      </c>
      <c r="S167" s="30">
        <f>COUNTA(E167,I167,K167)</f>
        <v>3</v>
      </c>
    </row>
    <row r="168" spans="1:19" ht="42" customHeight="1" x14ac:dyDescent="0.2">
      <c r="A168" s="22">
        <v>3</v>
      </c>
      <c r="B168" s="18" t="s">
        <v>27</v>
      </c>
      <c r="C168" s="23" t="s">
        <v>33</v>
      </c>
      <c r="D168" s="24">
        <v>740.31</v>
      </c>
      <c r="E168" s="31" t="s">
        <v>87</v>
      </c>
      <c r="F168" s="25" t="s">
        <v>87</v>
      </c>
      <c r="G168" s="26">
        <v>3.43</v>
      </c>
      <c r="H168" s="26">
        <f t="shared" ref="H168" si="82">G168*D168</f>
        <v>2539.2633000000001</v>
      </c>
      <c r="I168" s="31" t="s">
        <v>87</v>
      </c>
      <c r="J168" s="25" t="s">
        <v>87</v>
      </c>
      <c r="K168" s="31">
        <v>2.5</v>
      </c>
      <c r="L168" s="26">
        <f t="shared" si="76"/>
        <v>1850.7749999999999</v>
      </c>
      <c r="M168" s="26">
        <v>3.43</v>
      </c>
      <c r="N168" s="26">
        <f>M168*D168</f>
        <v>2539.2633000000001</v>
      </c>
      <c r="O168" s="27">
        <f t="shared" si="80"/>
        <v>2.96</v>
      </c>
      <c r="P168" s="27">
        <f t="shared" si="77"/>
        <v>2191.3175999999999</v>
      </c>
      <c r="Q168" s="28">
        <f t="shared" si="78"/>
        <v>0.65760930650349136</v>
      </c>
      <c r="R168" s="29">
        <f t="shared" si="81"/>
        <v>0.22</v>
      </c>
      <c r="S168" s="30">
        <f>COUNTA(M168,G168,K168)</f>
        <v>3</v>
      </c>
    </row>
    <row r="169" spans="1:19" ht="42" customHeight="1" x14ac:dyDescent="0.2">
      <c r="A169" s="22">
        <v>4</v>
      </c>
      <c r="B169" s="18" t="s">
        <v>28</v>
      </c>
      <c r="C169" s="23" t="s">
        <v>33</v>
      </c>
      <c r="D169" s="24">
        <v>740.31</v>
      </c>
      <c r="E169" s="31" t="s">
        <v>87</v>
      </c>
      <c r="F169" s="25" t="s">
        <v>87</v>
      </c>
      <c r="G169" s="26">
        <v>3.43</v>
      </c>
      <c r="H169" s="26">
        <f t="shared" ref="H169" si="83">G169*D169</f>
        <v>2539.2633000000001</v>
      </c>
      <c r="I169" s="31" t="s">
        <v>87</v>
      </c>
      <c r="J169" s="25" t="s">
        <v>87</v>
      </c>
      <c r="K169" s="31">
        <v>2.5</v>
      </c>
      <c r="L169" s="26">
        <f t="shared" si="76"/>
        <v>1850.7749999999999</v>
      </c>
      <c r="M169" s="26">
        <v>3.43</v>
      </c>
      <c r="N169" s="26">
        <f>M169*D169</f>
        <v>2539.2633000000001</v>
      </c>
      <c r="O169" s="27">
        <f t="shared" si="80"/>
        <v>2.96</v>
      </c>
      <c r="P169" s="27">
        <f t="shared" si="77"/>
        <v>2191.3175999999999</v>
      </c>
      <c r="Q169" s="28">
        <f t="shared" si="78"/>
        <v>0.65760930650349136</v>
      </c>
      <c r="R169" s="29">
        <f t="shared" si="81"/>
        <v>0.22</v>
      </c>
      <c r="S169" s="30">
        <f>COUNTA(M169,G169,K169)</f>
        <v>3</v>
      </c>
    </row>
    <row r="170" spans="1:19" ht="42" customHeight="1" x14ac:dyDescent="0.2">
      <c r="A170" s="22">
        <v>5</v>
      </c>
      <c r="B170" s="18" t="s">
        <v>29</v>
      </c>
      <c r="C170" s="23" t="s">
        <v>34</v>
      </c>
      <c r="D170" s="23">
        <v>60</v>
      </c>
      <c r="E170" s="31">
        <v>320</v>
      </c>
      <c r="F170" s="25">
        <f t="shared" si="79"/>
        <v>19200</v>
      </c>
      <c r="G170" s="31" t="s">
        <v>87</v>
      </c>
      <c r="H170" s="25" t="s">
        <v>87</v>
      </c>
      <c r="I170" s="31">
        <v>475</v>
      </c>
      <c r="J170" s="26">
        <f t="shared" si="3"/>
        <v>28500</v>
      </c>
      <c r="K170" s="31">
        <v>420</v>
      </c>
      <c r="L170" s="26">
        <f t="shared" si="76"/>
        <v>25200</v>
      </c>
      <c r="M170" s="31" t="s">
        <v>87</v>
      </c>
      <c r="N170" s="25" t="s">
        <v>87</v>
      </c>
      <c r="O170" s="27">
        <f t="shared" si="80"/>
        <v>405</v>
      </c>
      <c r="P170" s="27">
        <f t="shared" si="77"/>
        <v>24300</v>
      </c>
      <c r="Q170" s="28">
        <f t="shared" si="78"/>
        <v>78.581168227508556</v>
      </c>
      <c r="R170" s="29">
        <f t="shared" si="81"/>
        <v>0.19</v>
      </c>
      <c r="S170" s="30">
        <f>COUNTA(E170,I170,K170)</f>
        <v>3</v>
      </c>
    </row>
    <row r="171" spans="1:19" ht="42" customHeight="1" x14ac:dyDescent="0.2">
      <c r="A171" s="62" t="s">
        <v>1</v>
      </c>
      <c r="B171" s="58" t="s">
        <v>2</v>
      </c>
      <c r="C171" s="58" t="s">
        <v>3</v>
      </c>
      <c r="D171" s="58" t="s">
        <v>19</v>
      </c>
      <c r="E171" s="63" t="s">
        <v>61</v>
      </c>
      <c r="F171" s="64"/>
      <c r="G171" s="63" t="s">
        <v>82</v>
      </c>
      <c r="H171" s="64"/>
      <c r="I171" s="63" t="s">
        <v>65</v>
      </c>
      <c r="J171" s="64"/>
      <c r="K171" s="63" t="s">
        <v>69</v>
      </c>
      <c r="L171" s="64"/>
      <c r="M171" s="63" t="s">
        <v>80</v>
      </c>
      <c r="N171" s="64"/>
      <c r="O171" s="58" t="s">
        <v>6</v>
      </c>
      <c r="P171" s="58"/>
      <c r="Q171" s="58"/>
      <c r="R171" s="58"/>
      <c r="S171" s="59"/>
    </row>
    <row r="172" spans="1:19" ht="42" customHeight="1" x14ac:dyDescent="0.2">
      <c r="A172" s="62"/>
      <c r="B172" s="58"/>
      <c r="C172" s="58"/>
      <c r="D172" s="58"/>
      <c r="E172" s="58" t="s">
        <v>62</v>
      </c>
      <c r="F172" s="58"/>
      <c r="G172" s="58" t="s">
        <v>83</v>
      </c>
      <c r="H172" s="58"/>
      <c r="I172" s="60" t="s">
        <v>66</v>
      </c>
      <c r="J172" s="61"/>
      <c r="K172" s="60" t="s">
        <v>70</v>
      </c>
      <c r="L172" s="61"/>
      <c r="M172" s="60" t="s">
        <v>81</v>
      </c>
      <c r="N172" s="61"/>
      <c r="O172" s="58" t="s">
        <v>11</v>
      </c>
      <c r="P172" s="58"/>
      <c r="Q172" s="58"/>
      <c r="R172" s="58"/>
      <c r="S172" s="59"/>
    </row>
    <row r="173" spans="1:19" ht="42" customHeight="1" x14ac:dyDescent="0.2">
      <c r="A173" s="62"/>
      <c r="B173" s="58"/>
      <c r="C173" s="58"/>
      <c r="D173" s="58"/>
      <c r="E173" s="19" t="s">
        <v>20</v>
      </c>
      <c r="F173" s="19" t="s">
        <v>21</v>
      </c>
      <c r="G173" s="19" t="s">
        <v>20</v>
      </c>
      <c r="H173" s="19" t="s">
        <v>21</v>
      </c>
      <c r="I173" s="19" t="s">
        <v>20</v>
      </c>
      <c r="J173" s="19" t="s">
        <v>21</v>
      </c>
      <c r="K173" s="19" t="s">
        <v>20</v>
      </c>
      <c r="L173" s="19" t="s">
        <v>21</v>
      </c>
      <c r="M173" s="19" t="s">
        <v>20</v>
      </c>
      <c r="N173" s="19" t="s">
        <v>21</v>
      </c>
      <c r="O173" s="20" t="s">
        <v>7</v>
      </c>
      <c r="P173" s="20" t="s">
        <v>12</v>
      </c>
      <c r="Q173" s="20" t="s">
        <v>8</v>
      </c>
      <c r="R173" s="20" t="s">
        <v>9</v>
      </c>
      <c r="S173" s="21" t="s">
        <v>10</v>
      </c>
    </row>
    <row r="174" spans="1:19" ht="42" customHeight="1" x14ac:dyDescent="0.2">
      <c r="A174" s="22">
        <v>6</v>
      </c>
      <c r="B174" s="18" t="s">
        <v>30</v>
      </c>
      <c r="C174" s="23" t="s">
        <v>34</v>
      </c>
      <c r="D174" s="23">
        <v>30</v>
      </c>
      <c r="E174" s="31" t="s">
        <v>87</v>
      </c>
      <c r="F174" s="25" t="s">
        <v>87</v>
      </c>
      <c r="G174" s="31">
        <v>288</v>
      </c>
      <c r="H174" s="26">
        <f t="shared" ref="H174:H176" si="84">D174*G174</f>
        <v>8640</v>
      </c>
      <c r="I174" s="31">
        <v>170</v>
      </c>
      <c r="J174" s="26">
        <f t="shared" si="3"/>
        <v>5100</v>
      </c>
      <c r="K174" s="31">
        <v>260</v>
      </c>
      <c r="L174" s="26">
        <f t="shared" si="76"/>
        <v>7800</v>
      </c>
      <c r="M174" s="31" t="s">
        <v>87</v>
      </c>
      <c r="N174" s="25" t="s">
        <v>87</v>
      </c>
      <c r="O174" s="27">
        <f t="shared" si="80"/>
        <v>239.33</v>
      </c>
      <c r="P174" s="27">
        <f t="shared" si="77"/>
        <v>7179.9000000000005</v>
      </c>
      <c r="Q174" s="28">
        <f t="shared" si="78"/>
        <v>61.654953842601557</v>
      </c>
      <c r="R174" s="29">
        <f t="shared" si="81"/>
        <v>0.25</v>
      </c>
      <c r="S174" s="30">
        <f>COUNTA(G174,I174,K174)</f>
        <v>3</v>
      </c>
    </row>
    <row r="175" spans="1:19" ht="42" customHeight="1" x14ac:dyDescent="0.2">
      <c r="A175" s="22">
        <v>7</v>
      </c>
      <c r="B175" s="18" t="s">
        <v>31</v>
      </c>
      <c r="C175" s="23" t="s">
        <v>34</v>
      </c>
      <c r="D175" s="23">
        <v>10</v>
      </c>
      <c r="E175" s="31">
        <v>400</v>
      </c>
      <c r="F175" s="25">
        <f t="shared" si="79"/>
        <v>4000</v>
      </c>
      <c r="G175" s="31" t="s">
        <v>87</v>
      </c>
      <c r="H175" s="25" t="s">
        <v>87</v>
      </c>
      <c r="I175" s="31">
        <v>580</v>
      </c>
      <c r="J175" s="26">
        <f t="shared" si="3"/>
        <v>5800</v>
      </c>
      <c r="K175" s="31">
        <v>500</v>
      </c>
      <c r="L175" s="26">
        <f t="shared" si="76"/>
        <v>5000</v>
      </c>
      <c r="M175" s="31" t="s">
        <v>87</v>
      </c>
      <c r="N175" s="25" t="s">
        <v>87</v>
      </c>
      <c r="O175" s="27">
        <f t="shared" si="80"/>
        <v>493.33</v>
      </c>
      <c r="P175" s="27">
        <f t="shared" si="77"/>
        <v>4933.3</v>
      </c>
      <c r="Q175" s="28">
        <f t="shared" si="78"/>
        <v>90.18499505645778</v>
      </c>
      <c r="R175" s="29">
        <f t="shared" si="81"/>
        <v>0.18</v>
      </c>
      <c r="S175" s="30">
        <f>COUNTA(E175,I175,K175)</f>
        <v>3</v>
      </c>
    </row>
    <row r="176" spans="1:19" ht="42" customHeight="1" x14ac:dyDescent="0.2">
      <c r="A176" s="22">
        <v>8</v>
      </c>
      <c r="B176" s="18" t="s">
        <v>32</v>
      </c>
      <c r="C176" s="23" t="s">
        <v>35</v>
      </c>
      <c r="D176" s="23">
        <v>50</v>
      </c>
      <c r="E176" s="31">
        <v>300</v>
      </c>
      <c r="F176" s="25">
        <f t="shared" si="79"/>
        <v>15000</v>
      </c>
      <c r="G176" s="31">
        <v>288</v>
      </c>
      <c r="H176" s="26">
        <f t="shared" si="84"/>
        <v>14400</v>
      </c>
      <c r="I176" s="31" t="s">
        <v>87</v>
      </c>
      <c r="J176" s="25" t="s">
        <v>87</v>
      </c>
      <c r="K176" s="31">
        <v>400</v>
      </c>
      <c r="L176" s="26">
        <f t="shared" si="76"/>
        <v>20000</v>
      </c>
      <c r="M176" s="31" t="s">
        <v>87</v>
      </c>
      <c r="N176" s="25" t="s">
        <v>87</v>
      </c>
      <c r="O176" s="27">
        <f t="shared" si="80"/>
        <v>329.33</v>
      </c>
      <c r="P176" s="27">
        <f t="shared" si="77"/>
        <v>16466.5</v>
      </c>
      <c r="Q176" s="28">
        <f t="shared" si="78"/>
        <v>61.492546973867839</v>
      </c>
      <c r="R176" s="29">
        <f t="shared" si="81"/>
        <v>0.18</v>
      </c>
      <c r="S176" s="30">
        <f>COUNTA(E176,G176,K176)</f>
        <v>3</v>
      </c>
    </row>
    <row r="177" spans="1:19" ht="42" customHeight="1" x14ac:dyDescent="0.2">
      <c r="A177" s="71" t="s">
        <v>36</v>
      </c>
      <c r="B177" s="72"/>
      <c r="C177" s="72"/>
      <c r="D177" s="73"/>
      <c r="E177" s="56">
        <f>SUM(F166:F176)</f>
        <v>42641.86</v>
      </c>
      <c r="F177" s="57"/>
      <c r="G177" s="56">
        <f>SUM(H166:H176)</f>
        <v>30657.7899</v>
      </c>
      <c r="H177" s="57"/>
      <c r="I177" s="56">
        <f>SUM(J166:J176)</f>
        <v>43915.891000000003</v>
      </c>
      <c r="J177" s="57"/>
      <c r="K177" s="56">
        <f>SUM(L166:L176)</f>
        <v>69104.649999999994</v>
      </c>
      <c r="L177" s="57"/>
      <c r="M177" s="56">
        <f>SUM(N169:N176)</f>
        <v>2539.2633000000001</v>
      </c>
      <c r="N177" s="57"/>
      <c r="O177" s="27"/>
      <c r="P177" s="36">
        <f>SUM(P166:P176)</f>
        <v>63828.884900000005</v>
      </c>
      <c r="Q177" s="28"/>
      <c r="R177" s="29"/>
      <c r="S177" s="30"/>
    </row>
    <row r="178" spans="1:19" ht="42" customHeight="1" x14ac:dyDescent="0.2">
      <c r="A178" s="65" t="s">
        <v>46</v>
      </c>
      <c r="B178" s="66"/>
      <c r="C178" s="66"/>
      <c r="D178" s="66"/>
      <c r="E178" s="66"/>
      <c r="F178" s="66"/>
      <c r="G178" s="66"/>
      <c r="H178" s="66"/>
      <c r="I178" s="66"/>
      <c r="J178" s="66"/>
      <c r="K178" s="66"/>
      <c r="L178" s="66"/>
      <c r="M178" s="66"/>
      <c r="N178" s="66"/>
      <c r="O178" s="66"/>
      <c r="P178" s="66"/>
      <c r="Q178" s="66"/>
      <c r="R178" s="66"/>
      <c r="S178" s="66"/>
    </row>
    <row r="179" spans="1:19" ht="42" customHeight="1" x14ac:dyDescent="0.2">
      <c r="A179" s="62" t="s">
        <v>1</v>
      </c>
      <c r="B179" s="58" t="s">
        <v>2</v>
      </c>
      <c r="C179" s="58" t="s">
        <v>3</v>
      </c>
      <c r="D179" s="58" t="s">
        <v>19</v>
      </c>
      <c r="E179" s="63" t="s">
        <v>61</v>
      </c>
      <c r="F179" s="64"/>
      <c r="G179" s="63" t="s">
        <v>84</v>
      </c>
      <c r="H179" s="64"/>
      <c r="I179" s="63" t="s">
        <v>65</v>
      </c>
      <c r="J179" s="64"/>
      <c r="K179" s="63" t="s">
        <v>69</v>
      </c>
      <c r="L179" s="64"/>
      <c r="M179" s="63" t="s">
        <v>80</v>
      </c>
      <c r="N179" s="64"/>
      <c r="O179" s="58" t="s">
        <v>6</v>
      </c>
      <c r="P179" s="58"/>
      <c r="Q179" s="58"/>
      <c r="R179" s="58"/>
      <c r="S179" s="59"/>
    </row>
    <row r="180" spans="1:19" ht="42" customHeight="1" x14ac:dyDescent="0.2">
      <c r="A180" s="62"/>
      <c r="B180" s="58"/>
      <c r="C180" s="58"/>
      <c r="D180" s="58"/>
      <c r="E180" s="58" t="s">
        <v>62</v>
      </c>
      <c r="F180" s="58"/>
      <c r="G180" s="58" t="s">
        <v>85</v>
      </c>
      <c r="H180" s="58"/>
      <c r="I180" s="60" t="s">
        <v>66</v>
      </c>
      <c r="J180" s="61"/>
      <c r="K180" s="60" t="s">
        <v>70</v>
      </c>
      <c r="L180" s="61"/>
      <c r="M180" s="60" t="s">
        <v>81</v>
      </c>
      <c r="N180" s="61"/>
      <c r="O180" s="58" t="s">
        <v>11</v>
      </c>
      <c r="P180" s="58"/>
      <c r="Q180" s="58"/>
      <c r="R180" s="58"/>
      <c r="S180" s="59"/>
    </row>
    <row r="181" spans="1:19" ht="42" customHeight="1" x14ac:dyDescent="0.2">
      <c r="A181" s="62"/>
      <c r="B181" s="58"/>
      <c r="C181" s="58"/>
      <c r="D181" s="58"/>
      <c r="E181" s="19" t="s">
        <v>20</v>
      </c>
      <c r="F181" s="19" t="s">
        <v>21</v>
      </c>
      <c r="G181" s="19" t="s">
        <v>20</v>
      </c>
      <c r="H181" s="19" t="s">
        <v>21</v>
      </c>
      <c r="I181" s="19" t="s">
        <v>20</v>
      </c>
      <c r="J181" s="19" t="s">
        <v>21</v>
      </c>
      <c r="K181" s="19" t="s">
        <v>20</v>
      </c>
      <c r="L181" s="19" t="s">
        <v>21</v>
      </c>
      <c r="M181" s="19" t="s">
        <v>20</v>
      </c>
      <c r="N181" s="19" t="s">
        <v>21</v>
      </c>
      <c r="O181" s="20" t="s">
        <v>7</v>
      </c>
      <c r="P181" s="20" t="s">
        <v>12</v>
      </c>
      <c r="Q181" s="20" t="s">
        <v>8</v>
      </c>
      <c r="R181" s="20" t="s">
        <v>9</v>
      </c>
      <c r="S181" s="21" t="s">
        <v>10</v>
      </c>
    </row>
    <row r="182" spans="1:19" ht="42" customHeight="1" x14ac:dyDescent="0.2">
      <c r="A182" s="22">
        <v>1</v>
      </c>
      <c r="B182" s="18" t="s">
        <v>25</v>
      </c>
      <c r="C182" s="23" t="s">
        <v>33</v>
      </c>
      <c r="D182" s="24">
        <v>252.3</v>
      </c>
      <c r="E182" s="31" t="s">
        <v>87</v>
      </c>
      <c r="F182" s="25" t="s">
        <v>87</v>
      </c>
      <c r="G182" s="31">
        <v>3.43</v>
      </c>
      <c r="H182" s="26">
        <f t="shared" ref="H182:H192" si="85">D182*G182</f>
        <v>865.38900000000012</v>
      </c>
      <c r="I182" s="31" t="s">
        <v>87</v>
      </c>
      <c r="J182" s="25" t="s">
        <v>87</v>
      </c>
      <c r="K182" s="31">
        <v>2.5</v>
      </c>
      <c r="L182" s="26">
        <f t="shared" ref="L182:L192" si="86">K182*D182</f>
        <v>630.75</v>
      </c>
      <c r="M182" s="26">
        <v>3.43</v>
      </c>
      <c r="N182" s="26">
        <f>M182*D182</f>
        <v>865.38900000000012</v>
      </c>
      <c r="O182" s="27">
        <f t="shared" ref="O182:O192" si="87">TRUNC(AVERAGE(E182,G182,I182,K182),2)</f>
        <v>2.96</v>
      </c>
      <c r="P182" s="27">
        <f t="shared" ref="P182:P192" si="88">D182*O182</f>
        <v>746.80799999999999</v>
      </c>
      <c r="Q182" s="28">
        <f t="shared" ref="Q182:Q192" si="89">STDEV(E182,G182,I182,K182)</f>
        <v>0.65760930650349136</v>
      </c>
      <c r="R182" s="29">
        <f t="shared" ref="R182:R192" si="90">TRUNC(Q182/O182*100)/100</f>
        <v>0.22</v>
      </c>
      <c r="S182" s="30">
        <f>COUNTA(G182,M182,K182)</f>
        <v>3</v>
      </c>
    </row>
    <row r="183" spans="1:19" ht="42" customHeight="1" x14ac:dyDescent="0.2">
      <c r="A183" s="22">
        <v>2</v>
      </c>
      <c r="B183" s="18" t="s">
        <v>26</v>
      </c>
      <c r="C183" s="23" t="s">
        <v>33</v>
      </c>
      <c r="D183" s="24">
        <v>252.3</v>
      </c>
      <c r="E183" s="31">
        <v>5.5</v>
      </c>
      <c r="F183" s="25">
        <f t="shared" ref="F183:F192" si="91">D183*E183</f>
        <v>1387.65</v>
      </c>
      <c r="G183" s="31" t="s">
        <v>87</v>
      </c>
      <c r="H183" s="25" t="s">
        <v>87</v>
      </c>
      <c r="I183" s="31">
        <v>5.5</v>
      </c>
      <c r="J183" s="26">
        <f t="shared" si="3"/>
        <v>1387.65</v>
      </c>
      <c r="K183" s="31">
        <v>7.5</v>
      </c>
      <c r="L183" s="26">
        <f t="shared" si="86"/>
        <v>1892.25</v>
      </c>
      <c r="M183" s="31" t="s">
        <v>87</v>
      </c>
      <c r="N183" s="25" t="s">
        <v>87</v>
      </c>
      <c r="O183" s="27">
        <f t="shared" si="87"/>
        <v>6.16</v>
      </c>
      <c r="P183" s="27">
        <f t="shared" si="88"/>
        <v>1554.1680000000001</v>
      </c>
      <c r="Q183" s="28">
        <f t="shared" si="89"/>
        <v>1.1547005383792526</v>
      </c>
      <c r="R183" s="29">
        <f t="shared" si="90"/>
        <v>0.18</v>
      </c>
      <c r="S183" s="30">
        <f>COUNTA(E183,I183,K183)</f>
        <v>3</v>
      </c>
    </row>
    <row r="184" spans="1:19" ht="42" customHeight="1" x14ac:dyDescent="0.2">
      <c r="A184" s="22">
        <v>3</v>
      </c>
      <c r="B184" s="18" t="s">
        <v>27</v>
      </c>
      <c r="C184" s="23" t="s">
        <v>33</v>
      </c>
      <c r="D184" s="24">
        <v>252.3</v>
      </c>
      <c r="E184" s="31" t="s">
        <v>87</v>
      </c>
      <c r="F184" s="25" t="s">
        <v>87</v>
      </c>
      <c r="G184" s="31">
        <v>3.43</v>
      </c>
      <c r="H184" s="26">
        <f t="shared" si="85"/>
        <v>865.38900000000012</v>
      </c>
      <c r="I184" s="31" t="s">
        <v>87</v>
      </c>
      <c r="J184" s="25" t="s">
        <v>87</v>
      </c>
      <c r="K184" s="31">
        <v>2.5</v>
      </c>
      <c r="L184" s="26">
        <f t="shared" si="86"/>
        <v>630.75</v>
      </c>
      <c r="M184" s="26">
        <v>3.43</v>
      </c>
      <c r="N184" s="26">
        <f t="shared" ref="N184:N185" si="92">M184*D184</f>
        <v>865.38900000000012</v>
      </c>
      <c r="O184" s="27">
        <f t="shared" si="87"/>
        <v>2.96</v>
      </c>
      <c r="P184" s="27">
        <f t="shared" si="88"/>
        <v>746.80799999999999</v>
      </c>
      <c r="Q184" s="28">
        <f t="shared" si="89"/>
        <v>0.65760930650349136</v>
      </c>
      <c r="R184" s="29">
        <f t="shared" si="90"/>
        <v>0.22</v>
      </c>
      <c r="S184" s="30">
        <f>COUNTA(G184,M184,K184)</f>
        <v>3</v>
      </c>
    </row>
    <row r="185" spans="1:19" ht="42" customHeight="1" x14ac:dyDescent="0.2">
      <c r="A185" s="22">
        <v>4</v>
      </c>
      <c r="B185" s="18" t="s">
        <v>28</v>
      </c>
      <c r="C185" s="23" t="s">
        <v>33</v>
      </c>
      <c r="D185" s="24">
        <v>252.3</v>
      </c>
      <c r="E185" s="31" t="s">
        <v>87</v>
      </c>
      <c r="F185" s="25" t="s">
        <v>87</v>
      </c>
      <c r="G185" s="31">
        <v>3.43</v>
      </c>
      <c r="H185" s="26">
        <f t="shared" si="85"/>
        <v>865.38900000000012</v>
      </c>
      <c r="I185" s="31" t="s">
        <v>87</v>
      </c>
      <c r="J185" s="25" t="s">
        <v>87</v>
      </c>
      <c r="K185" s="31">
        <v>2.5</v>
      </c>
      <c r="L185" s="26">
        <f t="shared" si="86"/>
        <v>630.75</v>
      </c>
      <c r="M185" s="26">
        <v>3.43</v>
      </c>
      <c r="N185" s="26">
        <f t="shared" si="92"/>
        <v>865.38900000000012</v>
      </c>
      <c r="O185" s="27">
        <f t="shared" si="87"/>
        <v>2.96</v>
      </c>
      <c r="P185" s="27">
        <f t="shared" si="88"/>
        <v>746.80799999999999</v>
      </c>
      <c r="Q185" s="28">
        <f t="shared" si="89"/>
        <v>0.65760930650349136</v>
      </c>
      <c r="R185" s="29">
        <f t="shared" si="90"/>
        <v>0.22</v>
      </c>
      <c r="S185" s="30">
        <f>COUNTA(G185,M185,K185)</f>
        <v>3</v>
      </c>
    </row>
    <row r="186" spans="1:19" ht="42" customHeight="1" x14ac:dyDescent="0.2">
      <c r="A186" s="22">
        <v>5</v>
      </c>
      <c r="B186" s="18" t="s">
        <v>29</v>
      </c>
      <c r="C186" s="23" t="s">
        <v>34</v>
      </c>
      <c r="D186" s="23">
        <v>12</v>
      </c>
      <c r="E186" s="31">
        <v>320</v>
      </c>
      <c r="F186" s="25">
        <f t="shared" si="91"/>
        <v>3840</v>
      </c>
      <c r="G186" s="31" t="s">
        <v>87</v>
      </c>
      <c r="H186" s="25" t="s">
        <v>87</v>
      </c>
      <c r="I186" s="31">
        <v>475</v>
      </c>
      <c r="J186" s="26">
        <f t="shared" si="3"/>
        <v>5700</v>
      </c>
      <c r="K186" s="31">
        <v>420</v>
      </c>
      <c r="L186" s="26">
        <f t="shared" si="86"/>
        <v>5040</v>
      </c>
      <c r="M186" s="31" t="s">
        <v>87</v>
      </c>
      <c r="N186" s="25" t="s">
        <v>87</v>
      </c>
      <c r="O186" s="27">
        <f t="shared" si="87"/>
        <v>405</v>
      </c>
      <c r="P186" s="27">
        <f t="shared" si="88"/>
        <v>4860</v>
      </c>
      <c r="Q186" s="28">
        <f t="shared" si="89"/>
        <v>78.581168227508556</v>
      </c>
      <c r="R186" s="29">
        <f t="shared" si="90"/>
        <v>0.19</v>
      </c>
      <c r="S186" s="30">
        <f>COUNTA(E186,I186,K186)</f>
        <v>3</v>
      </c>
    </row>
    <row r="187" spans="1:19" ht="42" customHeight="1" x14ac:dyDescent="0.2">
      <c r="A187" s="22">
        <v>6</v>
      </c>
      <c r="B187" s="18" t="s">
        <v>30</v>
      </c>
      <c r="C187" s="23" t="s">
        <v>34</v>
      </c>
      <c r="D187" s="23">
        <v>12</v>
      </c>
      <c r="E187" s="31">
        <v>180</v>
      </c>
      <c r="F187" s="25">
        <f t="shared" si="91"/>
        <v>2160</v>
      </c>
      <c r="G187" s="31" t="s">
        <v>87</v>
      </c>
      <c r="H187" s="25" t="s">
        <v>87</v>
      </c>
      <c r="I187" s="31">
        <v>170</v>
      </c>
      <c r="J187" s="26">
        <f t="shared" si="3"/>
        <v>2040</v>
      </c>
      <c r="K187" s="31">
        <v>260</v>
      </c>
      <c r="L187" s="26">
        <f t="shared" si="86"/>
        <v>3120</v>
      </c>
      <c r="M187" s="31" t="s">
        <v>87</v>
      </c>
      <c r="N187" s="25" t="s">
        <v>87</v>
      </c>
      <c r="O187" s="27">
        <f t="shared" si="87"/>
        <v>203.33</v>
      </c>
      <c r="P187" s="27">
        <f t="shared" si="88"/>
        <v>2439.96</v>
      </c>
      <c r="Q187" s="28">
        <f t="shared" si="89"/>
        <v>49.328828623162501</v>
      </c>
      <c r="R187" s="29">
        <f t="shared" si="90"/>
        <v>0.24</v>
      </c>
      <c r="S187" s="30">
        <f>COUNTA(E187,I187,K187)</f>
        <v>3</v>
      </c>
    </row>
    <row r="188" spans="1:19" ht="42" customHeight="1" x14ac:dyDescent="0.2">
      <c r="A188" s="22">
        <v>7</v>
      </c>
      <c r="B188" s="18" t="s">
        <v>31</v>
      </c>
      <c r="C188" s="23" t="s">
        <v>34</v>
      </c>
      <c r="D188" s="23">
        <v>4</v>
      </c>
      <c r="E188" s="31">
        <v>420</v>
      </c>
      <c r="F188" s="25">
        <f t="shared" si="91"/>
        <v>1680</v>
      </c>
      <c r="G188" s="31" t="s">
        <v>87</v>
      </c>
      <c r="H188" s="25" t="s">
        <v>87</v>
      </c>
      <c r="I188" s="31">
        <v>585</v>
      </c>
      <c r="J188" s="26">
        <f t="shared" si="3"/>
        <v>2340</v>
      </c>
      <c r="K188" s="31">
        <v>500</v>
      </c>
      <c r="L188" s="26">
        <f t="shared" si="86"/>
        <v>2000</v>
      </c>
      <c r="M188" s="31" t="s">
        <v>87</v>
      </c>
      <c r="N188" s="25" t="s">
        <v>87</v>
      </c>
      <c r="O188" s="27">
        <f t="shared" si="87"/>
        <v>501.66</v>
      </c>
      <c r="P188" s="27">
        <f t="shared" si="88"/>
        <v>2006.64</v>
      </c>
      <c r="Q188" s="28">
        <f t="shared" si="89"/>
        <v>82.512625296576971</v>
      </c>
      <c r="R188" s="29">
        <f t="shared" si="90"/>
        <v>0.16</v>
      </c>
      <c r="S188" s="30">
        <f>COUNTA(E188,I188,K188)</f>
        <v>3</v>
      </c>
    </row>
    <row r="189" spans="1:19" ht="42" customHeight="1" x14ac:dyDescent="0.2">
      <c r="A189" s="62" t="s">
        <v>1</v>
      </c>
      <c r="B189" s="58" t="s">
        <v>2</v>
      </c>
      <c r="C189" s="58" t="s">
        <v>3</v>
      </c>
      <c r="D189" s="58" t="s">
        <v>19</v>
      </c>
      <c r="E189" s="63" t="s">
        <v>94</v>
      </c>
      <c r="F189" s="64"/>
      <c r="G189" s="63" t="s">
        <v>90</v>
      </c>
      <c r="H189" s="64"/>
      <c r="I189" s="63" t="s">
        <v>92</v>
      </c>
      <c r="J189" s="64"/>
      <c r="K189" s="63" t="s">
        <v>69</v>
      </c>
      <c r="L189" s="64"/>
      <c r="M189" s="63" t="s">
        <v>80</v>
      </c>
      <c r="N189" s="64"/>
      <c r="O189" s="58" t="s">
        <v>6</v>
      </c>
      <c r="P189" s="58"/>
      <c r="Q189" s="58"/>
      <c r="R189" s="58"/>
      <c r="S189" s="59"/>
    </row>
    <row r="190" spans="1:19" ht="42" customHeight="1" x14ac:dyDescent="0.2">
      <c r="A190" s="62"/>
      <c r="B190" s="58"/>
      <c r="C190" s="58"/>
      <c r="D190" s="58"/>
      <c r="E190" s="58" t="s">
        <v>95</v>
      </c>
      <c r="F190" s="58"/>
      <c r="G190" s="58" t="s">
        <v>91</v>
      </c>
      <c r="H190" s="58"/>
      <c r="I190" s="60" t="s">
        <v>93</v>
      </c>
      <c r="J190" s="61"/>
      <c r="K190" s="60" t="s">
        <v>70</v>
      </c>
      <c r="L190" s="61"/>
      <c r="M190" s="60" t="s">
        <v>81</v>
      </c>
      <c r="N190" s="61"/>
      <c r="O190" s="58" t="s">
        <v>11</v>
      </c>
      <c r="P190" s="58"/>
      <c r="Q190" s="58"/>
      <c r="R190" s="58"/>
      <c r="S190" s="59"/>
    </row>
    <row r="191" spans="1:19" ht="42" customHeight="1" x14ac:dyDescent="0.2">
      <c r="A191" s="62"/>
      <c r="B191" s="58"/>
      <c r="C191" s="58"/>
      <c r="D191" s="58"/>
      <c r="E191" s="19" t="s">
        <v>20</v>
      </c>
      <c r="F191" s="19" t="s">
        <v>21</v>
      </c>
      <c r="G191" s="19" t="s">
        <v>20</v>
      </c>
      <c r="H191" s="19" t="s">
        <v>21</v>
      </c>
      <c r="I191" s="19" t="s">
        <v>20</v>
      </c>
      <c r="J191" s="19" t="s">
        <v>21</v>
      </c>
      <c r="K191" s="19" t="s">
        <v>20</v>
      </c>
      <c r="L191" s="19" t="s">
        <v>21</v>
      </c>
      <c r="M191" s="19" t="s">
        <v>20</v>
      </c>
      <c r="N191" s="19" t="s">
        <v>21</v>
      </c>
      <c r="O191" s="20" t="s">
        <v>7</v>
      </c>
      <c r="P191" s="20" t="s">
        <v>12</v>
      </c>
      <c r="Q191" s="20" t="s">
        <v>8</v>
      </c>
      <c r="R191" s="20" t="s">
        <v>9</v>
      </c>
      <c r="S191" s="21" t="s">
        <v>10</v>
      </c>
    </row>
    <row r="192" spans="1:19" ht="42" customHeight="1" x14ac:dyDescent="0.2">
      <c r="A192" s="22">
        <v>8</v>
      </c>
      <c r="B192" s="18" t="s">
        <v>32</v>
      </c>
      <c r="C192" s="23" t="s">
        <v>35</v>
      </c>
      <c r="D192" s="23">
        <v>30</v>
      </c>
      <c r="E192" s="31">
        <v>457.79</v>
      </c>
      <c r="F192" s="25">
        <f t="shared" si="91"/>
        <v>13733.7</v>
      </c>
      <c r="G192" s="31">
        <v>340</v>
      </c>
      <c r="H192" s="26">
        <f t="shared" si="85"/>
        <v>10200</v>
      </c>
      <c r="I192" s="31">
        <v>350</v>
      </c>
      <c r="J192" s="26">
        <f t="shared" si="3"/>
        <v>10500</v>
      </c>
      <c r="K192" s="31">
        <v>400</v>
      </c>
      <c r="L192" s="26">
        <f t="shared" si="86"/>
        <v>12000</v>
      </c>
      <c r="M192" s="31" t="s">
        <v>87</v>
      </c>
      <c r="N192" s="25" t="s">
        <v>87</v>
      </c>
      <c r="O192" s="27">
        <f t="shared" si="87"/>
        <v>386.94</v>
      </c>
      <c r="P192" s="27">
        <f t="shared" si="88"/>
        <v>11608.2</v>
      </c>
      <c r="Q192" s="28">
        <f t="shared" si="89"/>
        <v>54.031512641543969</v>
      </c>
      <c r="R192" s="29">
        <f t="shared" si="90"/>
        <v>0.13</v>
      </c>
      <c r="S192" s="30">
        <f>COUNTA(E192,G192,I192,K192)</f>
        <v>4</v>
      </c>
    </row>
    <row r="193" spans="1:19" ht="42" customHeight="1" x14ac:dyDescent="0.2">
      <c r="A193" s="71" t="s">
        <v>36</v>
      </c>
      <c r="B193" s="72"/>
      <c r="C193" s="72"/>
      <c r="D193" s="73"/>
      <c r="E193" s="56">
        <f>SUM(F182:F192)</f>
        <v>22801.35</v>
      </c>
      <c r="F193" s="57"/>
      <c r="G193" s="56">
        <f>SUM(H182:H192)</f>
        <v>12796.167000000001</v>
      </c>
      <c r="H193" s="57"/>
      <c r="I193" s="56">
        <f>SUM(J182:J192)</f>
        <v>21967.65</v>
      </c>
      <c r="J193" s="57"/>
      <c r="K193" s="56">
        <f>SUM(L182:L192)</f>
        <v>25944.5</v>
      </c>
      <c r="L193" s="57"/>
      <c r="M193" s="56">
        <f>SUM(N185:N192)</f>
        <v>865.38900000000012</v>
      </c>
      <c r="N193" s="57"/>
      <c r="O193" s="27"/>
      <c r="P193" s="36">
        <f>SUM(P182:P192)</f>
        <v>24709.392</v>
      </c>
      <c r="Q193" s="28"/>
      <c r="R193" s="29"/>
      <c r="S193" s="30"/>
    </row>
    <row r="194" spans="1:19" ht="42" customHeight="1" x14ac:dyDescent="0.2">
      <c r="A194" s="65" t="s">
        <v>47</v>
      </c>
      <c r="B194" s="66"/>
      <c r="C194" s="66"/>
      <c r="D194" s="66"/>
      <c r="E194" s="66"/>
      <c r="F194" s="66"/>
      <c r="G194" s="66"/>
      <c r="H194" s="66"/>
      <c r="I194" s="66"/>
      <c r="J194" s="66"/>
      <c r="K194" s="66"/>
      <c r="L194" s="66"/>
      <c r="M194" s="66"/>
      <c r="N194" s="66"/>
      <c r="O194" s="66"/>
      <c r="P194" s="66"/>
      <c r="Q194" s="66"/>
      <c r="R194" s="66"/>
      <c r="S194" s="66"/>
    </row>
    <row r="195" spans="1:19" ht="42" customHeight="1" x14ac:dyDescent="0.2">
      <c r="A195" s="62" t="s">
        <v>1</v>
      </c>
      <c r="B195" s="58" t="s">
        <v>2</v>
      </c>
      <c r="C195" s="58" t="s">
        <v>3</v>
      </c>
      <c r="D195" s="58" t="s">
        <v>19</v>
      </c>
      <c r="E195" s="63" t="s">
        <v>61</v>
      </c>
      <c r="F195" s="64"/>
      <c r="G195" s="63" t="s">
        <v>82</v>
      </c>
      <c r="H195" s="64"/>
      <c r="I195" s="63" t="s">
        <v>65</v>
      </c>
      <c r="J195" s="64"/>
      <c r="K195" s="63" t="s">
        <v>69</v>
      </c>
      <c r="L195" s="64"/>
      <c r="M195" s="63" t="s">
        <v>80</v>
      </c>
      <c r="N195" s="64"/>
      <c r="O195" s="58" t="s">
        <v>6</v>
      </c>
      <c r="P195" s="58"/>
      <c r="Q195" s="58"/>
      <c r="R195" s="58"/>
      <c r="S195" s="59"/>
    </row>
    <row r="196" spans="1:19" ht="42" customHeight="1" x14ac:dyDescent="0.2">
      <c r="A196" s="62"/>
      <c r="B196" s="58"/>
      <c r="C196" s="58"/>
      <c r="D196" s="58"/>
      <c r="E196" s="58" t="s">
        <v>62</v>
      </c>
      <c r="F196" s="58"/>
      <c r="G196" s="58" t="s">
        <v>83</v>
      </c>
      <c r="H196" s="58"/>
      <c r="I196" s="60" t="s">
        <v>66</v>
      </c>
      <c r="J196" s="61"/>
      <c r="K196" s="60" t="s">
        <v>70</v>
      </c>
      <c r="L196" s="61"/>
      <c r="M196" s="60" t="s">
        <v>81</v>
      </c>
      <c r="N196" s="61"/>
      <c r="O196" s="58" t="s">
        <v>11</v>
      </c>
      <c r="P196" s="58"/>
      <c r="Q196" s="58"/>
      <c r="R196" s="58"/>
      <c r="S196" s="59"/>
    </row>
    <row r="197" spans="1:19" ht="42" customHeight="1" x14ac:dyDescent="0.2">
      <c r="A197" s="62"/>
      <c r="B197" s="58"/>
      <c r="C197" s="58"/>
      <c r="D197" s="58"/>
      <c r="E197" s="19" t="s">
        <v>20</v>
      </c>
      <c r="F197" s="19" t="s">
        <v>21</v>
      </c>
      <c r="G197" s="19" t="s">
        <v>20</v>
      </c>
      <c r="H197" s="19" t="s">
        <v>21</v>
      </c>
      <c r="I197" s="19" t="s">
        <v>20</v>
      </c>
      <c r="J197" s="19" t="s">
        <v>21</v>
      </c>
      <c r="K197" s="19" t="s">
        <v>20</v>
      </c>
      <c r="L197" s="19" t="s">
        <v>21</v>
      </c>
      <c r="M197" s="19" t="s">
        <v>20</v>
      </c>
      <c r="N197" s="19" t="s">
        <v>21</v>
      </c>
      <c r="O197" s="20" t="s">
        <v>7</v>
      </c>
      <c r="P197" s="20" t="s">
        <v>12</v>
      </c>
      <c r="Q197" s="20" t="s">
        <v>8</v>
      </c>
      <c r="R197" s="20" t="s">
        <v>9</v>
      </c>
      <c r="S197" s="21" t="s">
        <v>10</v>
      </c>
    </row>
    <row r="198" spans="1:19" ht="42" customHeight="1" x14ac:dyDescent="0.2">
      <c r="A198" s="22">
        <v>1</v>
      </c>
      <c r="B198" s="18" t="s">
        <v>25</v>
      </c>
      <c r="C198" s="23" t="s">
        <v>33</v>
      </c>
      <c r="D198" s="24">
        <v>631.92999999999995</v>
      </c>
      <c r="E198" s="31" t="s">
        <v>87</v>
      </c>
      <c r="F198" s="25" t="s">
        <v>87</v>
      </c>
      <c r="G198" s="31">
        <v>3.43</v>
      </c>
      <c r="H198" s="26">
        <f t="shared" ref="H198:H205" si="93">D198*G198</f>
        <v>2167.5198999999998</v>
      </c>
      <c r="I198" s="31" t="s">
        <v>87</v>
      </c>
      <c r="J198" s="25" t="s">
        <v>87</v>
      </c>
      <c r="K198" s="31">
        <v>2.5</v>
      </c>
      <c r="L198" s="26">
        <f t="shared" ref="L198:L205" si="94">K198*D198</f>
        <v>1579.8249999999998</v>
      </c>
      <c r="M198" s="26">
        <v>3.43</v>
      </c>
      <c r="N198" s="26">
        <f>M198*D198</f>
        <v>2167.5198999999998</v>
      </c>
      <c r="O198" s="27">
        <f>TRUNC(AVERAGE(E198,G198,I198,K198,M198),2)</f>
        <v>3.12</v>
      </c>
      <c r="P198" s="27">
        <f t="shared" ref="P198:P205" si="95">D198*O198</f>
        <v>1971.6215999999999</v>
      </c>
      <c r="Q198" s="28">
        <f>STDEV(E198,G198,I198,K198,M198)</f>
        <v>0.53693575034635488</v>
      </c>
      <c r="R198" s="29">
        <f t="shared" ref="R198:R205" si="96">TRUNC(Q198/O198*100)/100</f>
        <v>0.17</v>
      </c>
      <c r="S198" s="30">
        <f>COUNTA(G198,K198,M198)</f>
        <v>3</v>
      </c>
    </row>
    <row r="199" spans="1:19" ht="42" customHeight="1" x14ac:dyDescent="0.2">
      <c r="A199" s="22">
        <v>2</v>
      </c>
      <c r="B199" s="18" t="s">
        <v>26</v>
      </c>
      <c r="C199" s="23" t="s">
        <v>33</v>
      </c>
      <c r="D199" s="24">
        <v>631.92999999999995</v>
      </c>
      <c r="E199" s="31">
        <v>5.2</v>
      </c>
      <c r="F199" s="25">
        <f t="shared" ref="F199:F204" si="97">D199*E199</f>
        <v>3286.0360000000001</v>
      </c>
      <c r="G199" s="31" t="s">
        <v>87</v>
      </c>
      <c r="H199" s="25" t="s">
        <v>87</v>
      </c>
      <c r="I199" s="31">
        <v>5.5</v>
      </c>
      <c r="J199" s="26">
        <f t="shared" si="3"/>
        <v>3475.6149999999998</v>
      </c>
      <c r="K199" s="31">
        <v>7.5</v>
      </c>
      <c r="L199" s="26">
        <f t="shared" si="94"/>
        <v>4739.4749999999995</v>
      </c>
      <c r="M199" s="31" t="s">
        <v>87</v>
      </c>
      <c r="N199" s="25" t="s">
        <v>87</v>
      </c>
      <c r="O199" s="27">
        <f t="shared" ref="O199:O205" si="98">TRUNC(AVERAGE(E199,G199,I199,K199),2)</f>
        <v>6.06</v>
      </c>
      <c r="P199" s="27">
        <f t="shared" si="95"/>
        <v>3829.4957999999992</v>
      </c>
      <c r="Q199" s="28">
        <f t="shared" ref="Q199:Q205" si="99">STDEV(E199,G199,I199,K199)</f>
        <v>1.2503332889007421</v>
      </c>
      <c r="R199" s="29">
        <f t="shared" si="96"/>
        <v>0.2</v>
      </c>
      <c r="S199" s="30">
        <f>COUNTA(E199,I199,K199)</f>
        <v>3</v>
      </c>
    </row>
    <row r="200" spans="1:19" ht="42" customHeight="1" x14ac:dyDescent="0.2">
      <c r="A200" s="22">
        <v>3</v>
      </c>
      <c r="B200" s="18" t="s">
        <v>27</v>
      </c>
      <c r="C200" s="23" t="s">
        <v>33</v>
      </c>
      <c r="D200" s="24">
        <v>631.92999999999995</v>
      </c>
      <c r="E200" s="31" t="s">
        <v>87</v>
      </c>
      <c r="F200" s="25" t="s">
        <v>87</v>
      </c>
      <c r="G200" s="26">
        <v>3.43</v>
      </c>
      <c r="H200" s="26">
        <f>G200*D200</f>
        <v>2167.5198999999998</v>
      </c>
      <c r="I200" s="31" t="s">
        <v>87</v>
      </c>
      <c r="J200" s="25" t="s">
        <v>87</v>
      </c>
      <c r="K200" s="31">
        <v>2.5</v>
      </c>
      <c r="L200" s="26">
        <f t="shared" si="94"/>
        <v>1579.8249999999998</v>
      </c>
      <c r="M200" s="26">
        <v>3.43</v>
      </c>
      <c r="N200" s="26">
        <f>M200*D200</f>
        <v>2167.5198999999998</v>
      </c>
      <c r="O200" s="27">
        <f t="shared" si="98"/>
        <v>2.96</v>
      </c>
      <c r="P200" s="27">
        <f t="shared" si="95"/>
        <v>1870.5127999999997</v>
      </c>
      <c r="Q200" s="28">
        <f t="shared" si="99"/>
        <v>0.65760930650349136</v>
      </c>
      <c r="R200" s="29">
        <f t="shared" si="96"/>
        <v>0.22</v>
      </c>
      <c r="S200" s="30">
        <f>COUNTA(G200,K200,M200)</f>
        <v>3</v>
      </c>
    </row>
    <row r="201" spans="1:19" ht="42" customHeight="1" x14ac:dyDescent="0.2">
      <c r="A201" s="22">
        <v>4</v>
      </c>
      <c r="B201" s="18" t="s">
        <v>28</v>
      </c>
      <c r="C201" s="23" t="s">
        <v>33</v>
      </c>
      <c r="D201" s="24">
        <v>631.92999999999995</v>
      </c>
      <c r="E201" s="31" t="s">
        <v>87</v>
      </c>
      <c r="F201" s="25" t="s">
        <v>87</v>
      </c>
      <c r="G201" s="26">
        <v>3.43</v>
      </c>
      <c r="H201" s="26">
        <f>G201*D201</f>
        <v>2167.5198999999998</v>
      </c>
      <c r="I201" s="31" t="s">
        <v>87</v>
      </c>
      <c r="J201" s="25" t="s">
        <v>87</v>
      </c>
      <c r="K201" s="31">
        <v>2.5</v>
      </c>
      <c r="L201" s="26">
        <f t="shared" si="94"/>
        <v>1579.8249999999998</v>
      </c>
      <c r="M201" s="26">
        <v>3.43</v>
      </c>
      <c r="N201" s="26">
        <f>M201*D201</f>
        <v>2167.5198999999998</v>
      </c>
      <c r="O201" s="27">
        <f t="shared" si="98"/>
        <v>2.96</v>
      </c>
      <c r="P201" s="27">
        <f t="shared" si="95"/>
        <v>1870.5127999999997</v>
      </c>
      <c r="Q201" s="28">
        <f t="shared" si="99"/>
        <v>0.65760930650349136</v>
      </c>
      <c r="R201" s="29">
        <f t="shared" si="96"/>
        <v>0.22</v>
      </c>
      <c r="S201" s="30">
        <f>COUNTA(G201,K201,M201)</f>
        <v>3</v>
      </c>
    </row>
    <row r="202" spans="1:19" ht="42" customHeight="1" x14ac:dyDescent="0.2">
      <c r="A202" s="22">
        <v>5</v>
      </c>
      <c r="B202" s="18" t="s">
        <v>29</v>
      </c>
      <c r="C202" s="23" t="s">
        <v>34</v>
      </c>
      <c r="D202" s="23">
        <v>60</v>
      </c>
      <c r="E202" s="31">
        <v>210</v>
      </c>
      <c r="F202" s="25">
        <f t="shared" si="97"/>
        <v>12600</v>
      </c>
      <c r="G202" s="31">
        <v>288</v>
      </c>
      <c r="H202" s="26">
        <f t="shared" si="93"/>
        <v>17280</v>
      </c>
      <c r="I202" s="31">
        <v>380</v>
      </c>
      <c r="J202" s="26">
        <f t="shared" si="3"/>
        <v>22800</v>
      </c>
      <c r="K202" s="31">
        <v>300</v>
      </c>
      <c r="L202" s="26">
        <f t="shared" si="94"/>
        <v>18000</v>
      </c>
      <c r="M202" s="31" t="s">
        <v>87</v>
      </c>
      <c r="N202" s="25" t="s">
        <v>87</v>
      </c>
      <c r="O202" s="27">
        <f t="shared" si="98"/>
        <v>294.5</v>
      </c>
      <c r="P202" s="27">
        <f t="shared" si="95"/>
        <v>17670</v>
      </c>
      <c r="Q202" s="28">
        <f t="shared" si="99"/>
        <v>69.577295147195827</v>
      </c>
      <c r="R202" s="29">
        <f t="shared" si="96"/>
        <v>0.23</v>
      </c>
      <c r="S202" s="30">
        <f>COUNTA(E202,G202,I202,K202)</f>
        <v>4</v>
      </c>
    </row>
    <row r="203" spans="1:19" ht="42" customHeight="1" x14ac:dyDescent="0.2">
      <c r="A203" s="22">
        <v>6</v>
      </c>
      <c r="B203" s="18" t="s">
        <v>30</v>
      </c>
      <c r="C203" s="23" t="s">
        <v>34</v>
      </c>
      <c r="D203" s="23">
        <v>30</v>
      </c>
      <c r="E203" s="31">
        <v>140</v>
      </c>
      <c r="F203" s="25">
        <f t="shared" si="97"/>
        <v>4200</v>
      </c>
      <c r="G203" s="31" t="s">
        <v>87</v>
      </c>
      <c r="H203" s="25" t="s">
        <v>87</v>
      </c>
      <c r="I203" s="31">
        <v>150</v>
      </c>
      <c r="J203" s="26">
        <f t="shared" si="3"/>
        <v>4500</v>
      </c>
      <c r="K203" s="31">
        <v>200</v>
      </c>
      <c r="L203" s="26">
        <f t="shared" si="94"/>
        <v>6000</v>
      </c>
      <c r="M203" s="31" t="s">
        <v>87</v>
      </c>
      <c r="N203" s="25" t="s">
        <v>87</v>
      </c>
      <c r="O203" s="27">
        <f t="shared" si="98"/>
        <v>163.33000000000001</v>
      </c>
      <c r="P203" s="27">
        <f t="shared" si="95"/>
        <v>4899.9000000000005</v>
      </c>
      <c r="Q203" s="28">
        <f t="shared" si="99"/>
        <v>32.145502536643221</v>
      </c>
      <c r="R203" s="29">
        <f t="shared" si="96"/>
        <v>0.19</v>
      </c>
      <c r="S203" s="30">
        <f>COUNTA(E203,I203,K203)</f>
        <v>3</v>
      </c>
    </row>
    <row r="204" spans="1:19" ht="42" customHeight="1" x14ac:dyDescent="0.2">
      <c r="A204" s="22">
        <v>7</v>
      </c>
      <c r="B204" s="18" t="s">
        <v>31</v>
      </c>
      <c r="C204" s="23" t="s">
        <v>34</v>
      </c>
      <c r="D204" s="23">
        <v>10</v>
      </c>
      <c r="E204" s="31">
        <v>300</v>
      </c>
      <c r="F204" s="25">
        <f t="shared" si="97"/>
        <v>3000</v>
      </c>
      <c r="G204" s="31" t="s">
        <v>87</v>
      </c>
      <c r="H204" s="25" t="s">
        <v>87</v>
      </c>
      <c r="I204" s="31">
        <v>495</v>
      </c>
      <c r="J204" s="26">
        <f t="shared" si="3"/>
        <v>4950</v>
      </c>
      <c r="K204" s="31">
        <v>400</v>
      </c>
      <c r="L204" s="26">
        <f t="shared" si="94"/>
        <v>4000</v>
      </c>
      <c r="M204" s="31" t="s">
        <v>87</v>
      </c>
      <c r="N204" s="25" t="s">
        <v>87</v>
      </c>
      <c r="O204" s="27">
        <f t="shared" si="98"/>
        <v>398.33</v>
      </c>
      <c r="P204" s="27">
        <f t="shared" si="95"/>
        <v>3983.2999999999997</v>
      </c>
      <c r="Q204" s="28">
        <f t="shared" si="99"/>
        <v>97.510683175400544</v>
      </c>
      <c r="R204" s="29">
        <f t="shared" si="96"/>
        <v>0.24</v>
      </c>
      <c r="S204" s="30">
        <f>COUNTA(E204,I204,K204)</f>
        <v>3</v>
      </c>
    </row>
    <row r="205" spans="1:19" ht="42" customHeight="1" x14ac:dyDescent="0.2">
      <c r="A205" s="22">
        <v>8</v>
      </c>
      <c r="B205" s="18" t="s">
        <v>32</v>
      </c>
      <c r="C205" s="23" t="s">
        <v>35</v>
      </c>
      <c r="D205" s="23">
        <v>50</v>
      </c>
      <c r="E205" s="31" t="s">
        <v>87</v>
      </c>
      <c r="F205" s="25" t="s">
        <v>87</v>
      </c>
      <c r="G205" s="31">
        <v>288</v>
      </c>
      <c r="H205" s="26">
        <f t="shared" si="93"/>
        <v>14400</v>
      </c>
      <c r="I205" s="31">
        <v>195</v>
      </c>
      <c r="J205" s="26">
        <f t="shared" si="3"/>
        <v>9750</v>
      </c>
      <c r="K205" s="31">
        <v>300</v>
      </c>
      <c r="L205" s="26">
        <f t="shared" si="94"/>
        <v>15000</v>
      </c>
      <c r="M205" s="31" t="s">
        <v>87</v>
      </c>
      <c r="N205" s="25" t="s">
        <v>87</v>
      </c>
      <c r="O205" s="27">
        <f t="shared" si="98"/>
        <v>261</v>
      </c>
      <c r="P205" s="27">
        <f t="shared" si="95"/>
        <v>13050</v>
      </c>
      <c r="Q205" s="28">
        <f t="shared" si="99"/>
        <v>57.471732182004047</v>
      </c>
      <c r="R205" s="29">
        <f t="shared" si="96"/>
        <v>0.22</v>
      </c>
      <c r="S205" s="30">
        <f>COUNTA(G205,I205,K205)</f>
        <v>3</v>
      </c>
    </row>
    <row r="206" spans="1:19" ht="42" customHeight="1" x14ac:dyDescent="0.2">
      <c r="A206" s="71" t="s">
        <v>36</v>
      </c>
      <c r="B206" s="72"/>
      <c r="C206" s="72"/>
      <c r="D206" s="73"/>
      <c r="E206" s="56">
        <f>SUM(F198:F205)</f>
        <v>23086.036</v>
      </c>
      <c r="F206" s="57"/>
      <c r="G206" s="56">
        <f>SUM(H198:H205)</f>
        <v>38182.559699999998</v>
      </c>
      <c r="H206" s="57"/>
      <c r="I206" s="56">
        <f>SUM(J198:J205)</f>
        <v>45475.614999999998</v>
      </c>
      <c r="J206" s="57"/>
      <c r="K206" s="56">
        <f>SUM(L198:L205)</f>
        <v>52478.95</v>
      </c>
      <c r="L206" s="57"/>
      <c r="M206" s="56">
        <f>SUM(N198:N205)</f>
        <v>6502.5596999999998</v>
      </c>
      <c r="N206" s="57"/>
      <c r="O206" s="27"/>
      <c r="P206" s="36">
        <f>SUM(P198:P205)</f>
        <v>49145.343000000001</v>
      </c>
      <c r="Q206" s="28"/>
      <c r="R206" s="29"/>
      <c r="S206" s="30"/>
    </row>
    <row r="207" spans="1:19" ht="42" customHeight="1" x14ac:dyDescent="0.2">
      <c r="A207" s="65" t="s">
        <v>48</v>
      </c>
      <c r="B207" s="66"/>
      <c r="C207" s="66"/>
      <c r="D207" s="66"/>
      <c r="E207" s="66"/>
      <c r="F207" s="66"/>
      <c r="G207" s="66"/>
      <c r="H207" s="66"/>
      <c r="I207" s="66"/>
      <c r="J207" s="66"/>
      <c r="K207" s="66"/>
      <c r="L207" s="66"/>
      <c r="M207" s="66"/>
      <c r="N207" s="66"/>
      <c r="O207" s="66"/>
      <c r="P207" s="66"/>
      <c r="Q207" s="66"/>
      <c r="R207" s="66"/>
      <c r="S207" s="66"/>
    </row>
    <row r="208" spans="1:19" ht="42" customHeight="1" x14ac:dyDescent="0.2">
      <c r="A208" s="62" t="s">
        <v>1</v>
      </c>
      <c r="B208" s="58" t="s">
        <v>2</v>
      </c>
      <c r="C208" s="58" t="s">
        <v>3</v>
      </c>
      <c r="D208" s="58" t="s">
        <v>19</v>
      </c>
      <c r="E208" s="63" t="s">
        <v>61</v>
      </c>
      <c r="F208" s="64"/>
      <c r="G208" s="63" t="s">
        <v>82</v>
      </c>
      <c r="H208" s="64"/>
      <c r="I208" s="63" t="s">
        <v>65</v>
      </c>
      <c r="J208" s="64"/>
      <c r="K208" s="63" t="s">
        <v>69</v>
      </c>
      <c r="L208" s="64"/>
      <c r="M208" s="63" t="s">
        <v>80</v>
      </c>
      <c r="N208" s="64"/>
      <c r="O208" s="58" t="s">
        <v>6</v>
      </c>
      <c r="P208" s="58"/>
      <c r="Q208" s="58"/>
      <c r="R208" s="58"/>
      <c r="S208" s="59"/>
    </row>
    <row r="209" spans="1:19" ht="42" customHeight="1" x14ac:dyDescent="0.2">
      <c r="A209" s="62"/>
      <c r="B209" s="58"/>
      <c r="C209" s="58"/>
      <c r="D209" s="58"/>
      <c r="E209" s="58" t="s">
        <v>62</v>
      </c>
      <c r="F209" s="58"/>
      <c r="G209" s="58" t="s">
        <v>83</v>
      </c>
      <c r="H209" s="58"/>
      <c r="I209" s="60" t="s">
        <v>66</v>
      </c>
      <c r="J209" s="61"/>
      <c r="K209" s="60" t="s">
        <v>70</v>
      </c>
      <c r="L209" s="61"/>
      <c r="M209" s="60" t="s">
        <v>81</v>
      </c>
      <c r="N209" s="61"/>
      <c r="O209" s="58" t="s">
        <v>11</v>
      </c>
      <c r="P209" s="58"/>
      <c r="Q209" s="58"/>
      <c r="R209" s="58"/>
      <c r="S209" s="59"/>
    </row>
    <row r="210" spans="1:19" ht="42" customHeight="1" x14ac:dyDescent="0.2">
      <c r="A210" s="62"/>
      <c r="B210" s="58"/>
      <c r="C210" s="58"/>
      <c r="D210" s="58"/>
      <c r="E210" s="19" t="s">
        <v>20</v>
      </c>
      <c r="F210" s="19" t="s">
        <v>21</v>
      </c>
      <c r="G210" s="19" t="s">
        <v>20</v>
      </c>
      <c r="H210" s="19" t="s">
        <v>21</v>
      </c>
      <c r="I210" s="19" t="s">
        <v>20</v>
      </c>
      <c r="J210" s="19" t="s">
        <v>21</v>
      </c>
      <c r="K210" s="19" t="s">
        <v>20</v>
      </c>
      <c r="L210" s="19" t="s">
        <v>21</v>
      </c>
      <c r="M210" s="19" t="s">
        <v>20</v>
      </c>
      <c r="N210" s="19" t="s">
        <v>21</v>
      </c>
      <c r="O210" s="20" t="s">
        <v>7</v>
      </c>
      <c r="P210" s="20" t="s">
        <v>12</v>
      </c>
      <c r="Q210" s="20" t="s">
        <v>8</v>
      </c>
      <c r="R210" s="20" t="s">
        <v>9</v>
      </c>
      <c r="S210" s="21" t="s">
        <v>10</v>
      </c>
    </row>
    <row r="211" spans="1:19" ht="42" customHeight="1" x14ac:dyDescent="0.2">
      <c r="A211" s="22">
        <v>1</v>
      </c>
      <c r="B211" s="18" t="s">
        <v>25</v>
      </c>
      <c r="C211" s="23" t="s">
        <v>33</v>
      </c>
      <c r="D211" s="24">
        <v>1070.31</v>
      </c>
      <c r="E211" s="31" t="s">
        <v>87</v>
      </c>
      <c r="F211" s="25" t="s">
        <v>87</v>
      </c>
      <c r="G211" s="31">
        <v>3.43</v>
      </c>
      <c r="H211" s="26">
        <f t="shared" ref="H211:H218" si="100">D211*G211</f>
        <v>3671.1633000000002</v>
      </c>
      <c r="I211" s="31" t="s">
        <v>87</v>
      </c>
      <c r="J211" s="25" t="s">
        <v>87</v>
      </c>
      <c r="K211" s="31">
        <v>2.5</v>
      </c>
      <c r="L211" s="26">
        <f t="shared" ref="L211:L218" si="101">K211*D211</f>
        <v>2675.7749999999996</v>
      </c>
      <c r="M211" s="26">
        <v>3.43</v>
      </c>
      <c r="N211" s="26">
        <f>M211*D211</f>
        <v>3671.1633000000002</v>
      </c>
      <c r="O211" s="27">
        <f>TRUNC(AVERAGE(E211,G211,I211,K211,M211),2)</f>
        <v>3.12</v>
      </c>
      <c r="P211" s="27">
        <f t="shared" ref="P211:P218" si="102">D211*O211</f>
        <v>3339.3672000000001</v>
      </c>
      <c r="Q211" s="28">
        <f>STDEV(E211,G211,I211,K211,M211)</f>
        <v>0.53693575034635488</v>
      </c>
      <c r="R211" s="29">
        <f t="shared" ref="R211:R218" si="103">TRUNC(Q211/O211*100)/100</f>
        <v>0.17</v>
      </c>
      <c r="S211" s="30">
        <f>COUNTA(G211,M211,K211)</f>
        <v>3</v>
      </c>
    </row>
    <row r="212" spans="1:19" ht="42" customHeight="1" x14ac:dyDescent="0.2">
      <c r="A212" s="22">
        <v>2</v>
      </c>
      <c r="B212" s="18" t="s">
        <v>26</v>
      </c>
      <c r="C212" s="23" t="s">
        <v>33</v>
      </c>
      <c r="D212" s="24">
        <v>1070.31</v>
      </c>
      <c r="E212" s="31">
        <v>5.9</v>
      </c>
      <c r="F212" s="25">
        <f t="shared" ref="F212:F218" si="104">D212*E212</f>
        <v>6314.8289999999997</v>
      </c>
      <c r="G212" s="31" t="s">
        <v>87</v>
      </c>
      <c r="H212" s="25" t="s">
        <v>87</v>
      </c>
      <c r="I212" s="31">
        <v>5.9</v>
      </c>
      <c r="J212" s="26">
        <f t="shared" si="3"/>
        <v>6314.8289999999997</v>
      </c>
      <c r="K212" s="31">
        <v>7.5</v>
      </c>
      <c r="L212" s="26">
        <f t="shared" si="101"/>
        <v>8027.3249999999998</v>
      </c>
      <c r="M212" s="31" t="s">
        <v>87</v>
      </c>
      <c r="N212" s="25" t="s">
        <v>87</v>
      </c>
      <c r="O212" s="27">
        <f t="shared" ref="O212:O218" si="105">TRUNC(AVERAGE(E212,G212,I212,K212),2)</f>
        <v>6.43</v>
      </c>
      <c r="P212" s="27">
        <f t="shared" si="102"/>
        <v>6882.0932999999995</v>
      </c>
      <c r="Q212" s="28">
        <f t="shared" ref="Q212:Q218" si="106">STDEV(E212,G212,I212,K212)</f>
        <v>0.9237604307034003</v>
      </c>
      <c r="R212" s="29">
        <f t="shared" si="103"/>
        <v>0.14000000000000001</v>
      </c>
      <c r="S212" s="30">
        <f>COUNTA(E212,I212,K212)</f>
        <v>3</v>
      </c>
    </row>
    <row r="213" spans="1:19" ht="42" customHeight="1" x14ac:dyDescent="0.2">
      <c r="A213" s="22">
        <v>3</v>
      </c>
      <c r="B213" s="18" t="s">
        <v>27</v>
      </c>
      <c r="C213" s="23" t="s">
        <v>33</v>
      </c>
      <c r="D213" s="24">
        <v>1070.31</v>
      </c>
      <c r="E213" s="31" t="s">
        <v>87</v>
      </c>
      <c r="F213" s="25" t="s">
        <v>87</v>
      </c>
      <c r="G213" s="31">
        <v>3.43</v>
      </c>
      <c r="H213" s="26">
        <f t="shared" si="100"/>
        <v>3671.1633000000002</v>
      </c>
      <c r="I213" s="31" t="s">
        <v>87</v>
      </c>
      <c r="J213" s="25" t="s">
        <v>87</v>
      </c>
      <c r="K213" s="31">
        <v>2.5</v>
      </c>
      <c r="L213" s="26">
        <f t="shared" si="101"/>
        <v>2675.7749999999996</v>
      </c>
      <c r="M213" s="26">
        <v>3.43</v>
      </c>
      <c r="N213" s="26">
        <f t="shared" ref="N213:N214" si="107">M213*D213</f>
        <v>3671.1633000000002</v>
      </c>
      <c r="O213" s="27">
        <f t="shared" si="105"/>
        <v>2.96</v>
      </c>
      <c r="P213" s="27">
        <f t="shared" si="102"/>
        <v>3168.1175999999996</v>
      </c>
      <c r="Q213" s="28">
        <f t="shared" si="106"/>
        <v>0.65760930650349136</v>
      </c>
      <c r="R213" s="29">
        <f t="shared" si="103"/>
        <v>0.22</v>
      </c>
      <c r="S213" s="30">
        <f>COUNTA(G213,M213,K213)</f>
        <v>3</v>
      </c>
    </row>
    <row r="214" spans="1:19" ht="42" customHeight="1" x14ac:dyDescent="0.2">
      <c r="A214" s="22">
        <v>4</v>
      </c>
      <c r="B214" s="18" t="s">
        <v>28</v>
      </c>
      <c r="C214" s="23" t="s">
        <v>33</v>
      </c>
      <c r="D214" s="24">
        <v>1070.31</v>
      </c>
      <c r="E214" s="31" t="s">
        <v>87</v>
      </c>
      <c r="F214" s="25" t="s">
        <v>87</v>
      </c>
      <c r="G214" s="31">
        <v>3.43</v>
      </c>
      <c r="H214" s="26">
        <f t="shared" si="100"/>
        <v>3671.1633000000002</v>
      </c>
      <c r="I214" s="31" t="s">
        <v>87</v>
      </c>
      <c r="J214" s="25" t="s">
        <v>87</v>
      </c>
      <c r="K214" s="31">
        <v>2.5</v>
      </c>
      <c r="L214" s="26">
        <f t="shared" si="101"/>
        <v>2675.7749999999996</v>
      </c>
      <c r="M214" s="26">
        <v>3.43</v>
      </c>
      <c r="N214" s="26">
        <f t="shared" si="107"/>
        <v>3671.1633000000002</v>
      </c>
      <c r="O214" s="27">
        <f t="shared" si="105"/>
        <v>2.96</v>
      </c>
      <c r="P214" s="27">
        <f t="shared" si="102"/>
        <v>3168.1175999999996</v>
      </c>
      <c r="Q214" s="28">
        <f t="shared" si="106"/>
        <v>0.65760930650349136</v>
      </c>
      <c r="R214" s="29">
        <f t="shared" si="103"/>
        <v>0.22</v>
      </c>
      <c r="S214" s="30">
        <f>COUNTA(G214,M214,K214)</f>
        <v>3</v>
      </c>
    </row>
    <row r="215" spans="1:19" ht="42" customHeight="1" x14ac:dyDescent="0.2">
      <c r="A215" s="22">
        <v>5</v>
      </c>
      <c r="B215" s="18" t="s">
        <v>29</v>
      </c>
      <c r="C215" s="23" t="s">
        <v>34</v>
      </c>
      <c r="D215" s="23">
        <v>60</v>
      </c>
      <c r="E215" s="31">
        <v>450</v>
      </c>
      <c r="F215" s="25">
        <f t="shared" si="104"/>
        <v>27000</v>
      </c>
      <c r="G215" s="31" t="s">
        <v>87</v>
      </c>
      <c r="H215" s="25" t="s">
        <v>87</v>
      </c>
      <c r="I215" s="31">
        <v>570</v>
      </c>
      <c r="J215" s="26">
        <f t="shared" si="3"/>
        <v>34200</v>
      </c>
      <c r="K215" s="31">
        <v>600</v>
      </c>
      <c r="L215" s="26">
        <f t="shared" si="101"/>
        <v>36000</v>
      </c>
      <c r="M215" s="31" t="s">
        <v>87</v>
      </c>
      <c r="N215" s="25" t="s">
        <v>87</v>
      </c>
      <c r="O215" s="27">
        <f t="shared" si="105"/>
        <v>540</v>
      </c>
      <c r="P215" s="27">
        <f t="shared" si="102"/>
        <v>32400</v>
      </c>
      <c r="Q215" s="28">
        <f t="shared" si="106"/>
        <v>79.372539331937716</v>
      </c>
      <c r="R215" s="29">
        <f t="shared" si="103"/>
        <v>0.14000000000000001</v>
      </c>
      <c r="S215" s="30">
        <f>COUNTA(E215,I215,K215)</f>
        <v>3</v>
      </c>
    </row>
    <row r="216" spans="1:19" ht="42" customHeight="1" x14ac:dyDescent="0.2">
      <c r="A216" s="22">
        <v>6</v>
      </c>
      <c r="B216" s="18" t="s">
        <v>30</v>
      </c>
      <c r="C216" s="23" t="s">
        <v>34</v>
      </c>
      <c r="D216" s="23">
        <v>30</v>
      </c>
      <c r="E216" s="31">
        <v>180</v>
      </c>
      <c r="F216" s="25">
        <f t="shared" si="104"/>
        <v>5400</v>
      </c>
      <c r="G216" s="31" t="s">
        <v>87</v>
      </c>
      <c r="H216" s="25" t="s">
        <v>87</v>
      </c>
      <c r="I216" s="31">
        <v>170</v>
      </c>
      <c r="J216" s="26">
        <f t="shared" si="3"/>
        <v>5100</v>
      </c>
      <c r="K216" s="31">
        <v>250</v>
      </c>
      <c r="L216" s="26">
        <f t="shared" si="101"/>
        <v>7500</v>
      </c>
      <c r="M216" s="31" t="s">
        <v>87</v>
      </c>
      <c r="N216" s="25" t="s">
        <v>87</v>
      </c>
      <c r="O216" s="27">
        <f t="shared" si="105"/>
        <v>200</v>
      </c>
      <c r="P216" s="27">
        <f t="shared" si="102"/>
        <v>6000</v>
      </c>
      <c r="Q216" s="28">
        <f t="shared" si="106"/>
        <v>43.588989435406738</v>
      </c>
      <c r="R216" s="29">
        <f t="shared" si="103"/>
        <v>0.21</v>
      </c>
      <c r="S216" s="30">
        <f>COUNTA(E216,I216,K216)</f>
        <v>3</v>
      </c>
    </row>
    <row r="217" spans="1:19" ht="42" customHeight="1" x14ac:dyDescent="0.2">
      <c r="A217" s="22">
        <v>7</v>
      </c>
      <c r="B217" s="18" t="s">
        <v>31</v>
      </c>
      <c r="C217" s="23" t="s">
        <v>34</v>
      </c>
      <c r="D217" s="23">
        <v>10</v>
      </c>
      <c r="E217" s="31">
        <v>700</v>
      </c>
      <c r="F217" s="25">
        <f t="shared" si="104"/>
        <v>7000</v>
      </c>
      <c r="G217" s="31" t="s">
        <v>87</v>
      </c>
      <c r="H217" s="25" t="s">
        <v>87</v>
      </c>
      <c r="I217" s="31">
        <v>745</v>
      </c>
      <c r="J217" s="26">
        <f t="shared" si="3"/>
        <v>7450</v>
      </c>
      <c r="K217" s="31">
        <v>800</v>
      </c>
      <c r="L217" s="26">
        <f t="shared" si="101"/>
        <v>8000</v>
      </c>
      <c r="M217" s="31" t="s">
        <v>87</v>
      </c>
      <c r="N217" s="25" t="s">
        <v>87</v>
      </c>
      <c r="O217" s="27">
        <f t="shared" si="105"/>
        <v>748.33</v>
      </c>
      <c r="P217" s="27">
        <f t="shared" si="102"/>
        <v>7483.3</v>
      </c>
      <c r="Q217" s="28">
        <f t="shared" si="106"/>
        <v>50.083264004389065</v>
      </c>
      <c r="R217" s="29">
        <f t="shared" si="103"/>
        <v>0.06</v>
      </c>
      <c r="S217" s="30">
        <f t="shared" ref="S217" si="108">COUNTA(E217,I217,K217)</f>
        <v>3</v>
      </c>
    </row>
    <row r="218" spans="1:19" ht="42" customHeight="1" x14ac:dyDescent="0.2">
      <c r="A218" s="22">
        <v>8</v>
      </c>
      <c r="B218" s="18" t="s">
        <v>32</v>
      </c>
      <c r="C218" s="23" t="s">
        <v>35</v>
      </c>
      <c r="D218" s="23">
        <v>50</v>
      </c>
      <c r="E218" s="31">
        <v>250</v>
      </c>
      <c r="F218" s="25">
        <f t="shared" si="104"/>
        <v>12500</v>
      </c>
      <c r="G218" s="31">
        <v>288</v>
      </c>
      <c r="H218" s="26">
        <f t="shared" si="100"/>
        <v>14400</v>
      </c>
      <c r="I218" s="31">
        <v>200</v>
      </c>
      <c r="J218" s="26">
        <f t="shared" si="3"/>
        <v>10000</v>
      </c>
      <c r="K218" s="31">
        <v>350</v>
      </c>
      <c r="L218" s="26">
        <f t="shared" si="101"/>
        <v>17500</v>
      </c>
      <c r="M218" s="31" t="s">
        <v>87</v>
      </c>
      <c r="N218" s="25" t="s">
        <v>87</v>
      </c>
      <c r="O218" s="27">
        <f t="shared" si="105"/>
        <v>272</v>
      </c>
      <c r="P218" s="27">
        <f t="shared" si="102"/>
        <v>13600</v>
      </c>
      <c r="Q218" s="28">
        <f t="shared" si="106"/>
        <v>63.266631541964259</v>
      </c>
      <c r="R218" s="29">
        <f t="shared" si="103"/>
        <v>0.23</v>
      </c>
      <c r="S218" s="30">
        <f>COUNTA(E218,I218,K218,G218)</f>
        <v>4</v>
      </c>
    </row>
    <row r="219" spans="1:19" ht="42" customHeight="1" x14ac:dyDescent="0.2">
      <c r="A219" s="71" t="s">
        <v>36</v>
      </c>
      <c r="B219" s="72"/>
      <c r="C219" s="72"/>
      <c r="D219" s="73"/>
      <c r="E219" s="56">
        <f>SUM(F211:F218)</f>
        <v>58214.828999999998</v>
      </c>
      <c r="F219" s="57"/>
      <c r="G219" s="56">
        <f>SUM(H211:H218)</f>
        <v>25413.4899</v>
      </c>
      <c r="H219" s="57"/>
      <c r="I219" s="56">
        <f>SUM(J211:J218)</f>
        <v>63064.828999999998</v>
      </c>
      <c r="J219" s="57"/>
      <c r="K219" s="56">
        <f>SUM(L211:L218)</f>
        <v>85054.65</v>
      </c>
      <c r="L219" s="57"/>
      <c r="M219" s="56">
        <f>SUM(N211:N218)</f>
        <v>11013.4899</v>
      </c>
      <c r="N219" s="57"/>
      <c r="O219" s="27"/>
      <c r="P219" s="36">
        <f>SUM(P211:P218)</f>
        <v>76040.995699999999</v>
      </c>
      <c r="Q219" s="28"/>
      <c r="R219" s="29"/>
      <c r="S219" s="30"/>
    </row>
    <row r="220" spans="1:19" ht="42" customHeight="1" x14ac:dyDescent="0.2">
      <c r="A220" s="65" t="s">
        <v>49</v>
      </c>
      <c r="B220" s="66"/>
      <c r="C220" s="66"/>
      <c r="D220" s="66"/>
      <c r="E220" s="66"/>
      <c r="F220" s="66"/>
      <c r="G220" s="66"/>
      <c r="H220" s="66"/>
      <c r="I220" s="66"/>
      <c r="J220" s="66"/>
      <c r="K220" s="66"/>
      <c r="L220" s="66"/>
      <c r="M220" s="66"/>
      <c r="N220" s="66"/>
      <c r="O220" s="66"/>
      <c r="P220" s="66"/>
      <c r="Q220" s="66"/>
      <c r="R220" s="66"/>
      <c r="S220" s="66"/>
    </row>
    <row r="221" spans="1:19" ht="42" customHeight="1" x14ac:dyDescent="0.2">
      <c r="A221" s="62" t="s">
        <v>1</v>
      </c>
      <c r="B221" s="58" t="s">
        <v>2</v>
      </c>
      <c r="C221" s="58" t="s">
        <v>3</v>
      </c>
      <c r="D221" s="58" t="s">
        <v>19</v>
      </c>
      <c r="E221" s="63" t="s">
        <v>61</v>
      </c>
      <c r="F221" s="64"/>
      <c r="G221" s="63" t="s">
        <v>82</v>
      </c>
      <c r="H221" s="64"/>
      <c r="I221" s="63" t="s">
        <v>65</v>
      </c>
      <c r="J221" s="64"/>
      <c r="K221" s="63" t="s">
        <v>69</v>
      </c>
      <c r="L221" s="64"/>
      <c r="M221" s="63" t="s">
        <v>80</v>
      </c>
      <c r="N221" s="64"/>
      <c r="O221" s="58" t="s">
        <v>6</v>
      </c>
      <c r="P221" s="58"/>
      <c r="Q221" s="58"/>
      <c r="R221" s="58"/>
      <c r="S221" s="59"/>
    </row>
    <row r="222" spans="1:19" ht="42" customHeight="1" x14ac:dyDescent="0.2">
      <c r="A222" s="62"/>
      <c r="B222" s="58"/>
      <c r="C222" s="58"/>
      <c r="D222" s="58"/>
      <c r="E222" s="58" t="s">
        <v>62</v>
      </c>
      <c r="F222" s="58"/>
      <c r="G222" s="58" t="s">
        <v>83</v>
      </c>
      <c r="H222" s="58"/>
      <c r="I222" s="60" t="s">
        <v>66</v>
      </c>
      <c r="J222" s="61"/>
      <c r="K222" s="60" t="s">
        <v>70</v>
      </c>
      <c r="L222" s="61"/>
      <c r="M222" s="60" t="s">
        <v>81</v>
      </c>
      <c r="N222" s="61"/>
      <c r="O222" s="58" t="s">
        <v>11</v>
      </c>
      <c r="P222" s="58"/>
      <c r="Q222" s="58"/>
      <c r="R222" s="58"/>
      <c r="S222" s="59"/>
    </row>
    <row r="223" spans="1:19" ht="42" customHeight="1" x14ac:dyDescent="0.2">
      <c r="A223" s="62"/>
      <c r="B223" s="58"/>
      <c r="C223" s="58"/>
      <c r="D223" s="58"/>
      <c r="E223" s="19" t="s">
        <v>20</v>
      </c>
      <c r="F223" s="19" t="s">
        <v>21</v>
      </c>
      <c r="G223" s="19" t="s">
        <v>20</v>
      </c>
      <c r="H223" s="19" t="s">
        <v>21</v>
      </c>
      <c r="I223" s="19" t="s">
        <v>20</v>
      </c>
      <c r="J223" s="19" t="s">
        <v>21</v>
      </c>
      <c r="K223" s="19" t="s">
        <v>20</v>
      </c>
      <c r="L223" s="19" t="s">
        <v>21</v>
      </c>
      <c r="M223" s="19" t="s">
        <v>20</v>
      </c>
      <c r="N223" s="19" t="s">
        <v>21</v>
      </c>
      <c r="O223" s="20" t="s">
        <v>7</v>
      </c>
      <c r="P223" s="20" t="s">
        <v>12</v>
      </c>
      <c r="Q223" s="20" t="s">
        <v>8</v>
      </c>
      <c r="R223" s="20" t="s">
        <v>9</v>
      </c>
      <c r="S223" s="21" t="s">
        <v>10</v>
      </c>
    </row>
    <row r="224" spans="1:19" ht="42" customHeight="1" x14ac:dyDescent="0.2">
      <c r="A224" s="22">
        <v>1</v>
      </c>
      <c r="B224" s="18" t="s">
        <v>25</v>
      </c>
      <c r="C224" s="23" t="s">
        <v>33</v>
      </c>
      <c r="D224" s="24">
        <v>524.14</v>
      </c>
      <c r="E224" s="31" t="s">
        <v>87</v>
      </c>
      <c r="F224" s="25" t="s">
        <v>87</v>
      </c>
      <c r="G224" s="31">
        <v>3.43</v>
      </c>
      <c r="H224" s="26">
        <f t="shared" ref="H224:H227" si="109">D224*G224</f>
        <v>1797.8002000000001</v>
      </c>
      <c r="I224" s="31" t="s">
        <v>87</v>
      </c>
      <c r="J224" s="25" t="s">
        <v>87</v>
      </c>
      <c r="K224" s="31">
        <v>2.5</v>
      </c>
      <c r="L224" s="26">
        <f t="shared" ref="L224:L231" si="110">K224*D224</f>
        <v>1310.3499999999999</v>
      </c>
      <c r="M224" s="26">
        <v>3.43</v>
      </c>
      <c r="N224" s="26">
        <f>M224*D224</f>
        <v>1797.8002000000001</v>
      </c>
      <c r="O224" s="27">
        <f>TRUNC(AVERAGE(E224,G224,I224,K224,M224),2)</f>
        <v>3.12</v>
      </c>
      <c r="P224" s="27">
        <f>D224*O224</f>
        <v>1635.3168000000001</v>
      </c>
      <c r="Q224" s="28">
        <f>STDEV(G224,K224,M224)</f>
        <v>0.53693575034635488</v>
      </c>
      <c r="R224" s="29">
        <f t="shared" ref="R224:R231" si="111">TRUNC(Q224/O224*100)/100</f>
        <v>0.17</v>
      </c>
      <c r="S224" s="30">
        <f>COUNTA(G224,K224,M224)</f>
        <v>3</v>
      </c>
    </row>
    <row r="225" spans="1:19" ht="42" customHeight="1" x14ac:dyDescent="0.2">
      <c r="A225" s="22">
        <v>2</v>
      </c>
      <c r="B225" s="18" t="s">
        <v>26</v>
      </c>
      <c r="C225" s="23" t="s">
        <v>33</v>
      </c>
      <c r="D225" s="24">
        <v>524.14</v>
      </c>
      <c r="E225" s="31">
        <v>6</v>
      </c>
      <c r="F225" s="25">
        <f t="shared" ref="F225:F231" si="112">D225*E225</f>
        <v>3144.84</v>
      </c>
      <c r="G225" s="31" t="s">
        <v>87</v>
      </c>
      <c r="H225" s="25" t="s">
        <v>87</v>
      </c>
      <c r="I225" s="31">
        <v>5.9</v>
      </c>
      <c r="J225" s="26">
        <f t="shared" si="3"/>
        <v>3092.4259999999999</v>
      </c>
      <c r="K225" s="31">
        <v>7.5</v>
      </c>
      <c r="L225" s="26">
        <f t="shared" si="110"/>
        <v>3931.0499999999997</v>
      </c>
      <c r="M225" s="31" t="s">
        <v>87</v>
      </c>
      <c r="N225" s="25" t="s">
        <v>87</v>
      </c>
      <c r="O225" s="27">
        <f t="shared" ref="O225:O231" si="113">TRUNC(AVERAGE(E225,G225,I225,K225,M225),2)</f>
        <v>6.46</v>
      </c>
      <c r="P225" s="27">
        <f t="shared" ref="P225:P231" si="114">D225*O225</f>
        <v>3385.9443999999999</v>
      </c>
      <c r="Q225" s="28">
        <f t="shared" ref="Q225:Q231" si="115">STDEV(E225,G225,I225,K225)</f>
        <v>0.89628864398325481</v>
      </c>
      <c r="R225" s="29">
        <f t="shared" si="111"/>
        <v>0.13</v>
      </c>
      <c r="S225" s="30">
        <f>COUNTA(E225,I225,K225)</f>
        <v>3</v>
      </c>
    </row>
    <row r="226" spans="1:19" ht="42" customHeight="1" x14ac:dyDescent="0.2">
      <c r="A226" s="22">
        <v>3</v>
      </c>
      <c r="B226" s="18" t="s">
        <v>27</v>
      </c>
      <c r="C226" s="23" t="s">
        <v>33</v>
      </c>
      <c r="D226" s="24">
        <v>524.14</v>
      </c>
      <c r="E226" s="31" t="s">
        <v>87</v>
      </c>
      <c r="F226" s="25" t="s">
        <v>87</v>
      </c>
      <c r="G226" s="31">
        <v>3.43</v>
      </c>
      <c r="H226" s="26">
        <f t="shared" si="109"/>
        <v>1797.8002000000001</v>
      </c>
      <c r="I226" s="31" t="s">
        <v>87</v>
      </c>
      <c r="J226" s="25" t="s">
        <v>87</v>
      </c>
      <c r="K226" s="31">
        <v>2.5</v>
      </c>
      <c r="L226" s="26">
        <f t="shared" si="110"/>
        <v>1310.3499999999999</v>
      </c>
      <c r="M226" s="26">
        <v>3.43</v>
      </c>
      <c r="N226" s="26">
        <f t="shared" ref="N226:N227" si="116">M226*D226</f>
        <v>1797.8002000000001</v>
      </c>
      <c r="O226" s="27">
        <f t="shared" si="113"/>
        <v>3.12</v>
      </c>
      <c r="P226" s="27">
        <f t="shared" si="114"/>
        <v>1635.3168000000001</v>
      </c>
      <c r="Q226" s="28">
        <f t="shared" si="115"/>
        <v>0.65760930650349136</v>
      </c>
      <c r="R226" s="29">
        <f t="shared" si="111"/>
        <v>0.21</v>
      </c>
      <c r="S226" s="30">
        <f>COUNTA(G226,K226,M226)</f>
        <v>3</v>
      </c>
    </row>
    <row r="227" spans="1:19" ht="42" customHeight="1" x14ac:dyDescent="0.2">
      <c r="A227" s="22">
        <v>4</v>
      </c>
      <c r="B227" s="18" t="s">
        <v>28</v>
      </c>
      <c r="C227" s="23" t="s">
        <v>33</v>
      </c>
      <c r="D227" s="24">
        <v>524.14</v>
      </c>
      <c r="E227" s="31" t="s">
        <v>87</v>
      </c>
      <c r="F227" s="25" t="s">
        <v>87</v>
      </c>
      <c r="G227" s="31">
        <v>3.43</v>
      </c>
      <c r="H227" s="26">
        <f t="shared" si="109"/>
        <v>1797.8002000000001</v>
      </c>
      <c r="I227" s="31" t="s">
        <v>87</v>
      </c>
      <c r="J227" s="25" t="s">
        <v>87</v>
      </c>
      <c r="K227" s="31">
        <v>2.5</v>
      </c>
      <c r="L227" s="26">
        <f t="shared" si="110"/>
        <v>1310.3499999999999</v>
      </c>
      <c r="M227" s="26">
        <v>3.43</v>
      </c>
      <c r="N227" s="26">
        <f t="shared" si="116"/>
        <v>1797.8002000000001</v>
      </c>
      <c r="O227" s="27">
        <f t="shared" si="113"/>
        <v>3.12</v>
      </c>
      <c r="P227" s="27">
        <f t="shared" si="114"/>
        <v>1635.3168000000001</v>
      </c>
      <c r="Q227" s="28">
        <f t="shared" si="115"/>
        <v>0.65760930650349136</v>
      </c>
      <c r="R227" s="29">
        <f t="shared" si="111"/>
        <v>0.21</v>
      </c>
      <c r="S227" s="30">
        <f>COUNTA(G227,K227,M227)</f>
        <v>3</v>
      </c>
    </row>
    <row r="228" spans="1:19" ht="42" customHeight="1" x14ac:dyDescent="0.2">
      <c r="A228" s="22">
        <v>5</v>
      </c>
      <c r="B228" s="18" t="s">
        <v>29</v>
      </c>
      <c r="C228" s="23" t="s">
        <v>34</v>
      </c>
      <c r="D228" s="23">
        <v>60</v>
      </c>
      <c r="E228" s="31">
        <v>400</v>
      </c>
      <c r="F228" s="25">
        <f t="shared" si="112"/>
        <v>24000</v>
      </c>
      <c r="G228" s="31" t="s">
        <v>87</v>
      </c>
      <c r="H228" s="25" t="s">
        <v>87</v>
      </c>
      <c r="I228" s="31">
        <v>529</v>
      </c>
      <c r="J228" s="26">
        <f t="shared" si="3"/>
        <v>31740</v>
      </c>
      <c r="K228" s="31">
        <v>500</v>
      </c>
      <c r="L228" s="26">
        <f t="shared" si="110"/>
        <v>30000</v>
      </c>
      <c r="M228" s="31" t="s">
        <v>87</v>
      </c>
      <c r="N228" s="25" t="s">
        <v>87</v>
      </c>
      <c r="O228" s="27">
        <f t="shared" si="113"/>
        <v>476.33</v>
      </c>
      <c r="P228" s="27">
        <f t="shared" si="114"/>
        <v>28579.8</v>
      </c>
      <c r="Q228" s="28">
        <f t="shared" si="115"/>
        <v>67.678159943465616</v>
      </c>
      <c r="R228" s="29">
        <f t="shared" si="111"/>
        <v>0.14000000000000001</v>
      </c>
      <c r="S228" s="30">
        <f>COUNTA(E228,I228,K228)</f>
        <v>3</v>
      </c>
    </row>
    <row r="229" spans="1:19" ht="42" customHeight="1" x14ac:dyDescent="0.2">
      <c r="A229" s="22">
        <v>6</v>
      </c>
      <c r="B229" s="18" t="s">
        <v>30</v>
      </c>
      <c r="C229" s="23" t="s">
        <v>34</v>
      </c>
      <c r="D229" s="23">
        <v>30</v>
      </c>
      <c r="E229" s="31">
        <v>190</v>
      </c>
      <c r="F229" s="25">
        <f t="shared" si="112"/>
        <v>5700</v>
      </c>
      <c r="G229" s="31" t="s">
        <v>87</v>
      </c>
      <c r="H229" s="25" t="s">
        <v>87</v>
      </c>
      <c r="I229" s="31">
        <v>170</v>
      </c>
      <c r="J229" s="26">
        <f t="shared" si="3"/>
        <v>5100</v>
      </c>
      <c r="K229" s="31">
        <v>250</v>
      </c>
      <c r="L229" s="26">
        <f t="shared" si="110"/>
        <v>7500</v>
      </c>
      <c r="M229" s="31" t="s">
        <v>87</v>
      </c>
      <c r="N229" s="25" t="s">
        <v>87</v>
      </c>
      <c r="O229" s="27">
        <f t="shared" si="113"/>
        <v>203.33</v>
      </c>
      <c r="P229" s="27">
        <f t="shared" si="114"/>
        <v>6099.9000000000005</v>
      </c>
      <c r="Q229" s="28">
        <f t="shared" si="115"/>
        <v>41.633319989322686</v>
      </c>
      <c r="R229" s="29">
        <f t="shared" si="111"/>
        <v>0.2</v>
      </c>
      <c r="S229" s="30">
        <f t="shared" ref="S229:S230" si="117">COUNTA(E229,I229,K229)</f>
        <v>3</v>
      </c>
    </row>
    <row r="230" spans="1:19" ht="42" customHeight="1" x14ac:dyDescent="0.2">
      <c r="A230" s="22">
        <v>7</v>
      </c>
      <c r="B230" s="18" t="s">
        <v>31</v>
      </c>
      <c r="C230" s="23" t="s">
        <v>34</v>
      </c>
      <c r="D230" s="23">
        <v>10</v>
      </c>
      <c r="E230" s="31">
        <v>700</v>
      </c>
      <c r="F230" s="25">
        <f t="shared" si="112"/>
        <v>7000</v>
      </c>
      <c r="G230" s="31" t="s">
        <v>87</v>
      </c>
      <c r="H230" s="25" t="s">
        <v>87</v>
      </c>
      <c r="I230" s="31">
        <v>730</v>
      </c>
      <c r="J230" s="26">
        <f t="shared" si="3"/>
        <v>7300</v>
      </c>
      <c r="K230" s="31">
        <v>800</v>
      </c>
      <c r="L230" s="26">
        <f t="shared" si="110"/>
        <v>8000</v>
      </c>
      <c r="M230" s="31" t="s">
        <v>87</v>
      </c>
      <c r="N230" s="25" t="s">
        <v>87</v>
      </c>
      <c r="O230" s="27">
        <f t="shared" si="113"/>
        <v>743.33</v>
      </c>
      <c r="P230" s="27">
        <f t="shared" si="114"/>
        <v>7433.3</v>
      </c>
      <c r="Q230" s="28">
        <f t="shared" si="115"/>
        <v>51.316014394468837</v>
      </c>
      <c r="R230" s="29">
        <f t="shared" si="111"/>
        <v>0.06</v>
      </c>
      <c r="S230" s="30">
        <f t="shared" si="117"/>
        <v>3</v>
      </c>
    </row>
    <row r="231" spans="1:19" ht="42" customHeight="1" x14ac:dyDescent="0.2">
      <c r="A231" s="22">
        <v>8</v>
      </c>
      <c r="B231" s="18" t="s">
        <v>32</v>
      </c>
      <c r="C231" s="23" t="s">
        <v>35</v>
      </c>
      <c r="D231" s="23">
        <v>50</v>
      </c>
      <c r="E231" s="31">
        <v>250</v>
      </c>
      <c r="F231" s="25">
        <f t="shared" si="112"/>
        <v>12500</v>
      </c>
      <c r="G231" s="31" t="s">
        <v>87</v>
      </c>
      <c r="H231" s="25" t="s">
        <v>87</v>
      </c>
      <c r="I231" s="31">
        <v>200</v>
      </c>
      <c r="J231" s="26">
        <f t="shared" si="3"/>
        <v>10000</v>
      </c>
      <c r="K231" s="31">
        <v>300</v>
      </c>
      <c r="L231" s="26">
        <f t="shared" si="110"/>
        <v>15000</v>
      </c>
      <c r="M231" s="31" t="s">
        <v>87</v>
      </c>
      <c r="N231" s="25" t="s">
        <v>87</v>
      </c>
      <c r="O231" s="27">
        <f t="shared" si="113"/>
        <v>250</v>
      </c>
      <c r="P231" s="27">
        <f t="shared" si="114"/>
        <v>12500</v>
      </c>
      <c r="Q231" s="28">
        <f t="shared" si="115"/>
        <v>50</v>
      </c>
      <c r="R231" s="29">
        <f t="shared" si="111"/>
        <v>0.2</v>
      </c>
      <c r="S231" s="30">
        <f>COUNTA(E231,I231,K231)</f>
        <v>3</v>
      </c>
    </row>
    <row r="232" spans="1:19" ht="42" customHeight="1" x14ac:dyDescent="0.2">
      <c r="A232" s="71" t="s">
        <v>36</v>
      </c>
      <c r="B232" s="72"/>
      <c r="C232" s="72"/>
      <c r="D232" s="73"/>
      <c r="E232" s="56">
        <f>SUM(F224:F231)</f>
        <v>52344.84</v>
      </c>
      <c r="F232" s="57"/>
      <c r="G232" s="56">
        <f>SUM(H224:H231)</f>
        <v>5393.4006000000008</v>
      </c>
      <c r="H232" s="57"/>
      <c r="I232" s="56">
        <f>SUM(J224:J231)</f>
        <v>57232.425999999999</v>
      </c>
      <c r="J232" s="57"/>
      <c r="K232" s="56">
        <f>SUM(L224:L231)</f>
        <v>68362.100000000006</v>
      </c>
      <c r="L232" s="57"/>
      <c r="M232" s="56">
        <f>SUM(N224:N231)</f>
        <v>5393.4006000000008</v>
      </c>
      <c r="N232" s="57"/>
      <c r="O232" s="27"/>
      <c r="P232" s="36">
        <f>SUM(P224:P231)</f>
        <v>62904.894800000002</v>
      </c>
      <c r="Q232" s="28"/>
      <c r="R232" s="29"/>
      <c r="S232" s="30"/>
    </row>
    <row r="233" spans="1:19" ht="15" x14ac:dyDescent="0.2">
      <c r="A233" s="9"/>
      <c r="B233" s="11"/>
      <c r="C233" s="11"/>
      <c r="D233" s="16"/>
      <c r="E233" s="16"/>
      <c r="F233" s="16"/>
      <c r="G233" s="16"/>
      <c r="H233" s="16"/>
      <c r="I233" s="16"/>
      <c r="J233" s="16"/>
      <c r="K233" s="16"/>
      <c r="L233" s="16"/>
      <c r="M233" s="34"/>
      <c r="N233" s="34"/>
      <c r="O233" s="13"/>
      <c r="P233" s="9"/>
      <c r="Q233" s="9"/>
      <c r="R233" s="9"/>
      <c r="S233" s="9"/>
    </row>
    <row r="234" spans="1:19" ht="15" x14ac:dyDescent="0.2">
      <c r="A234" s="9"/>
      <c r="B234" s="11"/>
      <c r="C234" s="11"/>
      <c r="D234" s="16"/>
      <c r="E234" s="16"/>
      <c r="F234" s="16"/>
      <c r="G234" s="16"/>
      <c r="H234" s="16"/>
      <c r="I234" s="16"/>
      <c r="J234" s="16"/>
      <c r="K234" s="16"/>
      <c r="L234" s="16"/>
      <c r="M234" s="34"/>
      <c r="N234" s="34"/>
      <c r="O234" s="13"/>
      <c r="P234" s="9"/>
      <c r="Q234" s="9"/>
      <c r="R234" s="9"/>
      <c r="S234" s="9"/>
    </row>
    <row r="235" spans="1:19" ht="15" x14ac:dyDescent="0.2">
      <c r="A235" s="83" t="s">
        <v>16</v>
      </c>
      <c r="B235" s="83"/>
      <c r="C235" s="83"/>
      <c r="D235" s="83"/>
      <c r="E235" s="83"/>
      <c r="F235" s="83"/>
      <c r="G235" s="83"/>
      <c r="H235" s="83"/>
      <c r="I235" s="83"/>
      <c r="J235" s="83"/>
      <c r="K235" s="83"/>
      <c r="L235" s="83"/>
      <c r="M235" s="83"/>
      <c r="N235" s="83"/>
      <c r="O235" s="83"/>
      <c r="P235" s="83"/>
      <c r="Q235" s="83"/>
      <c r="R235" s="83"/>
      <c r="S235" s="83"/>
    </row>
    <row r="236" spans="1:19" ht="15" x14ac:dyDescent="0.2">
      <c r="A236" s="9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9"/>
      <c r="Q236" s="9"/>
      <c r="R236" s="9"/>
      <c r="S236" s="9"/>
    </row>
    <row r="237" spans="1:19" ht="15" x14ac:dyDescent="0.2">
      <c r="A237" s="9"/>
      <c r="B237" s="10"/>
      <c r="C237" s="10"/>
      <c r="D237" s="11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9"/>
      <c r="Q237" s="9"/>
      <c r="R237" s="9"/>
      <c r="S237" s="9"/>
    </row>
    <row r="238" spans="1:19" ht="15" x14ac:dyDescent="0.2">
      <c r="A238" s="9"/>
      <c r="B238" s="9"/>
      <c r="C238" s="9"/>
      <c r="D238" s="9"/>
      <c r="E238" s="9"/>
      <c r="F238" s="12"/>
      <c r="G238" s="12"/>
      <c r="H238" s="12"/>
      <c r="I238" s="12"/>
      <c r="J238" s="12"/>
      <c r="K238" s="12"/>
      <c r="L238" s="9"/>
      <c r="M238" s="9"/>
      <c r="N238" s="9"/>
      <c r="O238" s="9"/>
      <c r="P238" s="9"/>
      <c r="Q238" s="9"/>
      <c r="R238" s="12"/>
      <c r="S238" s="12"/>
    </row>
    <row r="239" spans="1:19" ht="15" x14ac:dyDescent="0.2">
      <c r="A239" s="9"/>
      <c r="B239" s="9"/>
      <c r="C239" s="9"/>
      <c r="D239" s="9"/>
      <c r="E239" s="9"/>
      <c r="F239" s="13"/>
      <c r="G239" s="13"/>
      <c r="H239" s="13"/>
      <c r="I239" s="13"/>
      <c r="J239" s="13"/>
      <c r="K239" s="13"/>
      <c r="L239" s="9"/>
      <c r="M239" s="9"/>
      <c r="N239" s="9"/>
      <c r="O239" s="9"/>
      <c r="P239" s="9"/>
      <c r="Q239" s="9"/>
      <c r="R239" s="13"/>
      <c r="S239" s="13"/>
    </row>
    <row r="240" spans="1:19" ht="15" x14ac:dyDescent="0.2">
      <c r="A240" s="81" t="s">
        <v>14</v>
      </c>
      <c r="B240" s="81"/>
      <c r="C240" s="81"/>
      <c r="D240" s="81"/>
      <c r="E240" s="81"/>
      <c r="F240" s="9"/>
      <c r="G240" s="9"/>
      <c r="H240" s="9"/>
      <c r="I240" s="9"/>
      <c r="J240" s="9"/>
      <c r="K240" s="9"/>
      <c r="L240" s="81" t="s">
        <v>15</v>
      </c>
      <c r="M240" s="81"/>
      <c r="N240" s="81"/>
      <c r="O240" s="81"/>
      <c r="P240" s="81"/>
      <c r="Q240" s="81"/>
      <c r="R240" s="9"/>
      <c r="S240" s="9"/>
    </row>
    <row r="241" spans="1:19" ht="15" x14ac:dyDescent="0.2">
      <c r="A241" s="82" t="s">
        <v>5</v>
      </c>
      <c r="B241" s="82"/>
      <c r="C241" s="82"/>
      <c r="D241" s="82"/>
      <c r="E241" s="82"/>
      <c r="F241" s="9"/>
      <c r="G241" s="9"/>
      <c r="H241" s="9"/>
      <c r="I241" s="9"/>
      <c r="J241" s="9"/>
      <c r="K241" s="9"/>
      <c r="L241" s="82" t="s">
        <v>4</v>
      </c>
      <c r="M241" s="82"/>
      <c r="N241" s="82"/>
      <c r="O241" s="82"/>
      <c r="P241" s="82"/>
      <c r="Q241" s="82"/>
      <c r="R241" s="9"/>
      <c r="S241" s="9"/>
    </row>
    <row r="242" spans="1:19" ht="15" x14ac:dyDescent="0.2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</row>
    <row r="243" spans="1:19" ht="15" x14ac:dyDescent="0.2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</row>
    <row r="244" spans="1:19" ht="15" x14ac:dyDescent="0.2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</row>
  </sheetData>
  <mergeCells count="576">
    <mergeCell ref="M193:N193"/>
    <mergeCell ref="M177:N177"/>
    <mergeCell ref="M161:N161"/>
    <mergeCell ref="M148:N148"/>
    <mergeCell ref="M132:N132"/>
    <mergeCell ref="M116:N116"/>
    <mergeCell ref="M97:N97"/>
    <mergeCell ref="C189:C191"/>
    <mergeCell ref="D189:D191"/>
    <mergeCell ref="E189:F189"/>
    <mergeCell ref="G189:H189"/>
    <mergeCell ref="I189:J189"/>
    <mergeCell ref="K189:L189"/>
    <mergeCell ref="M189:N189"/>
    <mergeCell ref="C126:C128"/>
    <mergeCell ref="D126:D128"/>
    <mergeCell ref="E126:F126"/>
    <mergeCell ref="G126:H126"/>
    <mergeCell ref="I126:J126"/>
    <mergeCell ref="K126:L126"/>
    <mergeCell ref="M126:N126"/>
    <mergeCell ref="A116:D116"/>
    <mergeCell ref="A98:S98"/>
    <mergeCell ref="A99:A101"/>
    <mergeCell ref="O189:S189"/>
    <mergeCell ref="E190:F190"/>
    <mergeCell ref="G190:H190"/>
    <mergeCell ref="I190:J190"/>
    <mergeCell ref="K190:L190"/>
    <mergeCell ref="M190:N190"/>
    <mergeCell ref="O190:S190"/>
    <mergeCell ref="O144:S144"/>
    <mergeCell ref="M150:N150"/>
    <mergeCell ref="M151:N151"/>
    <mergeCell ref="M163:N163"/>
    <mergeCell ref="M164:N164"/>
    <mergeCell ref="O171:S171"/>
    <mergeCell ref="O172:S172"/>
    <mergeCell ref="O145:S145"/>
    <mergeCell ref="E171:F171"/>
    <mergeCell ref="G171:H171"/>
    <mergeCell ref="I171:J171"/>
    <mergeCell ref="K171:L171"/>
    <mergeCell ref="M171:N171"/>
    <mergeCell ref="E172:F172"/>
    <mergeCell ref="G172:H172"/>
    <mergeCell ref="I172:J172"/>
    <mergeCell ref="K172:L172"/>
    <mergeCell ref="M172:N172"/>
    <mergeCell ref="I116:J116"/>
    <mergeCell ref="K116:L116"/>
    <mergeCell ref="M118:N118"/>
    <mergeCell ref="A144:A146"/>
    <mergeCell ref="B144:B146"/>
    <mergeCell ref="C144:C146"/>
    <mergeCell ref="D144:D146"/>
    <mergeCell ref="E144:F144"/>
    <mergeCell ref="G144:H144"/>
    <mergeCell ref="I144:J144"/>
    <mergeCell ref="K144:L144"/>
    <mergeCell ref="M144:N144"/>
    <mergeCell ref="E145:F145"/>
    <mergeCell ref="G145:H145"/>
    <mergeCell ref="I145:J145"/>
    <mergeCell ref="K145:L145"/>
    <mergeCell ref="M145:N145"/>
    <mergeCell ref="M119:N119"/>
    <mergeCell ref="A126:A128"/>
    <mergeCell ref="B126:B128"/>
    <mergeCell ref="A148:D148"/>
    <mergeCell ref="E148:F148"/>
    <mergeCell ref="G148:H148"/>
    <mergeCell ref="A93:A95"/>
    <mergeCell ref="B93:B95"/>
    <mergeCell ref="C93:C95"/>
    <mergeCell ref="O126:S126"/>
    <mergeCell ref="E127:F127"/>
    <mergeCell ref="G127:H127"/>
    <mergeCell ref="I127:J127"/>
    <mergeCell ref="K127:L127"/>
    <mergeCell ref="M127:N127"/>
    <mergeCell ref="O127:S127"/>
    <mergeCell ref="E107:F107"/>
    <mergeCell ref="G107:H107"/>
    <mergeCell ref="I107:J107"/>
    <mergeCell ref="K107:L107"/>
    <mergeCell ref="O107:S107"/>
    <mergeCell ref="E108:F108"/>
    <mergeCell ref="G108:H108"/>
    <mergeCell ref="I108:J108"/>
    <mergeCell ref="K108:L108"/>
    <mergeCell ref="O108:S108"/>
    <mergeCell ref="M107:N107"/>
    <mergeCell ref="M108:N108"/>
    <mergeCell ref="E116:F116"/>
    <mergeCell ref="G116:H116"/>
    <mergeCell ref="A103:A105"/>
    <mergeCell ref="B103:B105"/>
    <mergeCell ref="C103:C105"/>
    <mergeCell ref="D103:D105"/>
    <mergeCell ref="E103:F103"/>
    <mergeCell ref="G103:H103"/>
    <mergeCell ref="I103:J103"/>
    <mergeCell ref="K103:L103"/>
    <mergeCell ref="O103:S103"/>
    <mergeCell ref="E104:F104"/>
    <mergeCell ref="G104:H104"/>
    <mergeCell ref="I104:J104"/>
    <mergeCell ref="K104:L104"/>
    <mergeCell ref="O104:S104"/>
    <mergeCell ref="D93:D95"/>
    <mergeCell ref="E93:F93"/>
    <mergeCell ref="G93:H93"/>
    <mergeCell ref="I93:J93"/>
    <mergeCell ref="K93:L93"/>
    <mergeCell ref="M93:N93"/>
    <mergeCell ref="O82:S82"/>
    <mergeCell ref="E83:F83"/>
    <mergeCell ref="G83:H83"/>
    <mergeCell ref="I83:J83"/>
    <mergeCell ref="K83:L83"/>
    <mergeCell ref="M83:N83"/>
    <mergeCell ref="O83:S83"/>
    <mergeCell ref="O86:S86"/>
    <mergeCell ref="O87:S87"/>
    <mergeCell ref="O93:S93"/>
    <mergeCell ref="E94:F94"/>
    <mergeCell ref="G94:H94"/>
    <mergeCell ref="I94:J94"/>
    <mergeCell ref="K94:L94"/>
    <mergeCell ref="M94:N94"/>
    <mergeCell ref="O94:S94"/>
    <mergeCell ref="A86:A88"/>
    <mergeCell ref="B86:B88"/>
    <mergeCell ref="C86:C88"/>
    <mergeCell ref="D86:D88"/>
    <mergeCell ref="E86:F86"/>
    <mergeCell ref="G86:H86"/>
    <mergeCell ref="I86:J86"/>
    <mergeCell ref="K86:L86"/>
    <mergeCell ref="M86:N86"/>
    <mergeCell ref="E87:F87"/>
    <mergeCell ref="G87:H87"/>
    <mergeCell ref="I87:J87"/>
    <mergeCell ref="K87:L87"/>
    <mergeCell ref="M87:N87"/>
    <mergeCell ref="A82:A84"/>
    <mergeCell ref="B82:B84"/>
    <mergeCell ref="C82:C84"/>
    <mergeCell ref="D82:D84"/>
    <mergeCell ref="E82:F82"/>
    <mergeCell ref="G82:H82"/>
    <mergeCell ref="I82:J82"/>
    <mergeCell ref="K82:L82"/>
    <mergeCell ref="M82:N82"/>
    <mergeCell ref="B78:B80"/>
    <mergeCell ref="C78:C80"/>
    <mergeCell ref="D78:D80"/>
    <mergeCell ref="E78:F78"/>
    <mergeCell ref="G78:H78"/>
    <mergeCell ref="I78:J78"/>
    <mergeCell ref="K78:L78"/>
    <mergeCell ref="M78:N78"/>
    <mergeCell ref="O78:S78"/>
    <mergeCell ref="E79:F79"/>
    <mergeCell ref="G79:H79"/>
    <mergeCell ref="I79:J79"/>
    <mergeCell ref="K79:L79"/>
    <mergeCell ref="M79:N79"/>
    <mergeCell ref="O79:S79"/>
    <mergeCell ref="L240:Q240"/>
    <mergeCell ref="L241:Q241"/>
    <mergeCell ref="K14:L14"/>
    <mergeCell ref="K15:L15"/>
    <mergeCell ref="A235:S235"/>
    <mergeCell ref="O14:S14"/>
    <mergeCell ref="O15:S15"/>
    <mergeCell ref="A240:E240"/>
    <mergeCell ref="A241:E241"/>
    <mergeCell ref="C14:C16"/>
    <mergeCell ref="D14:D16"/>
    <mergeCell ref="A53:D53"/>
    <mergeCell ref="E53:F53"/>
    <mergeCell ref="G53:H53"/>
    <mergeCell ref="I53:J53"/>
    <mergeCell ref="K53:L53"/>
    <mergeCell ref="A34:D34"/>
    <mergeCell ref="E34:F34"/>
    <mergeCell ref="G34:H34"/>
    <mergeCell ref="I34:J34"/>
    <mergeCell ref="K34:L34"/>
    <mergeCell ref="O36:S36"/>
    <mergeCell ref="E37:F37"/>
    <mergeCell ref="G37:H37"/>
    <mergeCell ref="A5:S5"/>
    <mergeCell ref="A7:S7"/>
    <mergeCell ref="A12:S12"/>
    <mergeCell ref="A6:S6"/>
    <mergeCell ref="G14:H14"/>
    <mergeCell ref="E15:F15"/>
    <mergeCell ref="G15:H15"/>
    <mergeCell ref="A14:A16"/>
    <mergeCell ref="B14:B16"/>
    <mergeCell ref="B10:L10"/>
    <mergeCell ref="B9:S9"/>
    <mergeCell ref="B13:S13"/>
    <mergeCell ref="E14:F14"/>
    <mergeCell ref="I14:J14"/>
    <mergeCell ref="I15:J15"/>
    <mergeCell ref="M14:N14"/>
    <mergeCell ref="M15:N15"/>
    <mergeCell ref="A49:A51"/>
    <mergeCell ref="B49:B51"/>
    <mergeCell ref="C49:C51"/>
    <mergeCell ref="D49:D51"/>
    <mergeCell ref="E49:F49"/>
    <mergeCell ref="G49:H49"/>
    <mergeCell ref="I49:J49"/>
    <mergeCell ref="K49:L49"/>
    <mergeCell ref="A72:D72"/>
    <mergeCell ref="E72:F72"/>
    <mergeCell ref="G72:H72"/>
    <mergeCell ref="I72:J72"/>
    <mergeCell ref="K72:L72"/>
    <mergeCell ref="A54:S54"/>
    <mergeCell ref="A55:A57"/>
    <mergeCell ref="B55:B57"/>
    <mergeCell ref="C55:C57"/>
    <mergeCell ref="D55:D57"/>
    <mergeCell ref="E55:F55"/>
    <mergeCell ref="G55:H55"/>
    <mergeCell ref="I55:J55"/>
    <mergeCell ref="K55:L55"/>
    <mergeCell ref="O55:S55"/>
    <mergeCell ref="E56:F56"/>
    <mergeCell ref="A44:A46"/>
    <mergeCell ref="B44:B46"/>
    <mergeCell ref="C44:C46"/>
    <mergeCell ref="D44:D46"/>
    <mergeCell ref="I37:J37"/>
    <mergeCell ref="K37:L37"/>
    <mergeCell ref="O37:S37"/>
    <mergeCell ref="A36:A38"/>
    <mergeCell ref="B36:B38"/>
    <mergeCell ref="C36:C38"/>
    <mergeCell ref="D36:D38"/>
    <mergeCell ref="E36:F36"/>
    <mergeCell ref="O44:S44"/>
    <mergeCell ref="O45:S45"/>
    <mergeCell ref="M44:N45"/>
    <mergeCell ref="E44:F44"/>
    <mergeCell ref="G44:H44"/>
    <mergeCell ref="I44:J44"/>
    <mergeCell ref="K44:L44"/>
    <mergeCell ref="E45:F45"/>
    <mergeCell ref="G45:H45"/>
    <mergeCell ref="I45:J45"/>
    <mergeCell ref="K45:L45"/>
    <mergeCell ref="O56:S56"/>
    <mergeCell ref="A97:D97"/>
    <mergeCell ref="E97:F97"/>
    <mergeCell ref="G97:H97"/>
    <mergeCell ref="I97:J97"/>
    <mergeCell ref="K97:L97"/>
    <mergeCell ref="A73:S73"/>
    <mergeCell ref="A74:A76"/>
    <mergeCell ref="B74:B76"/>
    <mergeCell ref="C74:C76"/>
    <mergeCell ref="D74:D76"/>
    <mergeCell ref="E74:F74"/>
    <mergeCell ref="G74:H74"/>
    <mergeCell ref="I74:J74"/>
    <mergeCell ref="K74:L74"/>
    <mergeCell ref="O74:S74"/>
    <mergeCell ref="E75:F75"/>
    <mergeCell ref="G75:H75"/>
    <mergeCell ref="I75:J75"/>
    <mergeCell ref="K75:L75"/>
    <mergeCell ref="O75:S75"/>
    <mergeCell ref="M74:N74"/>
    <mergeCell ref="M75:N75"/>
    <mergeCell ref="A78:A80"/>
    <mergeCell ref="B99:B101"/>
    <mergeCell ref="C99:C101"/>
    <mergeCell ref="D99:D101"/>
    <mergeCell ref="E99:F99"/>
    <mergeCell ref="G99:H99"/>
    <mergeCell ref="I99:J99"/>
    <mergeCell ref="K99:L99"/>
    <mergeCell ref="O99:S99"/>
    <mergeCell ref="E100:F100"/>
    <mergeCell ref="G100:H100"/>
    <mergeCell ref="I100:J100"/>
    <mergeCell ref="K100:L100"/>
    <mergeCell ref="O100:S100"/>
    <mergeCell ref="A107:A109"/>
    <mergeCell ref="B107:B109"/>
    <mergeCell ref="C107:C109"/>
    <mergeCell ref="D107:D109"/>
    <mergeCell ref="A132:D132"/>
    <mergeCell ref="E132:F132"/>
    <mergeCell ref="G132:H132"/>
    <mergeCell ref="I132:J132"/>
    <mergeCell ref="K132:L132"/>
    <mergeCell ref="A117:S117"/>
    <mergeCell ref="A118:A120"/>
    <mergeCell ref="B118:B120"/>
    <mergeCell ref="C118:C120"/>
    <mergeCell ref="D118:D120"/>
    <mergeCell ref="E118:F118"/>
    <mergeCell ref="G118:H118"/>
    <mergeCell ref="I118:J118"/>
    <mergeCell ref="K118:L118"/>
    <mergeCell ref="O118:S118"/>
    <mergeCell ref="E119:F119"/>
    <mergeCell ref="G119:H119"/>
    <mergeCell ref="I119:J119"/>
    <mergeCell ref="K119:L119"/>
    <mergeCell ref="O119:S119"/>
    <mergeCell ref="I148:J148"/>
    <mergeCell ref="K148:L148"/>
    <mergeCell ref="A133:S133"/>
    <mergeCell ref="A134:A136"/>
    <mergeCell ref="B134:B136"/>
    <mergeCell ref="C134:C136"/>
    <mergeCell ref="D134:D136"/>
    <mergeCell ref="E134:F134"/>
    <mergeCell ref="G134:H134"/>
    <mergeCell ref="I134:J134"/>
    <mergeCell ref="K134:L134"/>
    <mergeCell ref="O134:S134"/>
    <mergeCell ref="E135:F135"/>
    <mergeCell ref="G135:H135"/>
    <mergeCell ref="I135:J135"/>
    <mergeCell ref="K135:L135"/>
    <mergeCell ref="O135:S135"/>
    <mergeCell ref="M134:N134"/>
    <mergeCell ref="M135:N135"/>
    <mergeCell ref="A161:D161"/>
    <mergeCell ref="E161:F161"/>
    <mergeCell ref="G161:H161"/>
    <mergeCell ref="I161:J161"/>
    <mergeCell ref="K161:L161"/>
    <mergeCell ref="A149:S149"/>
    <mergeCell ref="A150:A152"/>
    <mergeCell ref="B150:B152"/>
    <mergeCell ref="C150:C152"/>
    <mergeCell ref="D150:D152"/>
    <mergeCell ref="E150:F150"/>
    <mergeCell ref="G150:H150"/>
    <mergeCell ref="I150:J150"/>
    <mergeCell ref="K150:L150"/>
    <mergeCell ref="O150:S150"/>
    <mergeCell ref="E151:F151"/>
    <mergeCell ref="G151:H151"/>
    <mergeCell ref="I151:J151"/>
    <mergeCell ref="K151:L151"/>
    <mergeCell ref="O151:S151"/>
    <mergeCell ref="A177:D177"/>
    <mergeCell ref="E177:F177"/>
    <mergeCell ref="G177:H177"/>
    <mergeCell ref="I177:J177"/>
    <mergeCell ref="K177:L177"/>
    <mergeCell ref="A162:S162"/>
    <mergeCell ref="A163:A165"/>
    <mergeCell ref="B163:B165"/>
    <mergeCell ref="C163:C165"/>
    <mergeCell ref="D163:D165"/>
    <mergeCell ref="E163:F163"/>
    <mergeCell ref="G163:H163"/>
    <mergeCell ref="I163:J163"/>
    <mergeCell ref="K163:L163"/>
    <mergeCell ref="O163:S163"/>
    <mergeCell ref="E164:F164"/>
    <mergeCell ref="G164:H164"/>
    <mergeCell ref="I164:J164"/>
    <mergeCell ref="K164:L164"/>
    <mergeCell ref="O164:S164"/>
    <mergeCell ref="A171:A173"/>
    <mergeCell ref="B171:B173"/>
    <mergeCell ref="C171:C173"/>
    <mergeCell ref="D171:D173"/>
    <mergeCell ref="A193:D193"/>
    <mergeCell ref="E193:F193"/>
    <mergeCell ref="G193:H193"/>
    <mergeCell ref="I193:J193"/>
    <mergeCell ref="K193:L193"/>
    <mergeCell ref="A178:S178"/>
    <mergeCell ref="A179:A181"/>
    <mergeCell ref="B179:B181"/>
    <mergeCell ref="C179:C181"/>
    <mergeCell ref="D179:D181"/>
    <mergeCell ref="E179:F179"/>
    <mergeCell ref="G179:H179"/>
    <mergeCell ref="I179:J179"/>
    <mergeCell ref="K179:L179"/>
    <mergeCell ref="O179:S179"/>
    <mergeCell ref="E180:F180"/>
    <mergeCell ref="G180:H180"/>
    <mergeCell ref="I180:J180"/>
    <mergeCell ref="K180:L180"/>
    <mergeCell ref="O180:S180"/>
    <mergeCell ref="M179:N179"/>
    <mergeCell ref="M180:N180"/>
    <mergeCell ref="A189:A191"/>
    <mergeCell ref="B189:B191"/>
    <mergeCell ref="A206:D206"/>
    <mergeCell ref="E206:F206"/>
    <mergeCell ref="G206:H206"/>
    <mergeCell ref="I206:J206"/>
    <mergeCell ref="K206:L206"/>
    <mergeCell ref="A194:S194"/>
    <mergeCell ref="A195:A197"/>
    <mergeCell ref="B195:B197"/>
    <mergeCell ref="C195:C197"/>
    <mergeCell ref="D195:D197"/>
    <mergeCell ref="E195:F195"/>
    <mergeCell ref="G195:H195"/>
    <mergeCell ref="I195:J195"/>
    <mergeCell ref="K195:L195"/>
    <mergeCell ref="O195:S195"/>
    <mergeCell ref="E196:F196"/>
    <mergeCell ref="G196:H196"/>
    <mergeCell ref="I196:J196"/>
    <mergeCell ref="K196:L196"/>
    <mergeCell ref="O196:S196"/>
    <mergeCell ref="M195:N195"/>
    <mergeCell ref="M196:N196"/>
    <mergeCell ref="M206:N206"/>
    <mergeCell ref="A219:D219"/>
    <mergeCell ref="E219:F219"/>
    <mergeCell ref="G219:H219"/>
    <mergeCell ref="I219:J219"/>
    <mergeCell ref="K219:L219"/>
    <mergeCell ref="A207:S207"/>
    <mergeCell ref="A208:A210"/>
    <mergeCell ref="B208:B210"/>
    <mergeCell ref="C208:C210"/>
    <mergeCell ref="D208:D210"/>
    <mergeCell ref="E208:F208"/>
    <mergeCell ref="G208:H208"/>
    <mergeCell ref="I208:J208"/>
    <mergeCell ref="K208:L208"/>
    <mergeCell ref="O208:S208"/>
    <mergeCell ref="E209:F209"/>
    <mergeCell ref="G209:H209"/>
    <mergeCell ref="I209:J209"/>
    <mergeCell ref="K209:L209"/>
    <mergeCell ref="O209:S209"/>
    <mergeCell ref="M208:N208"/>
    <mergeCell ref="M209:N209"/>
    <mergeCell ref="M219:N219"/>
    <mergeCell ref="A232:D232"/>
    <mergeCell ref="E232:F232"/>
    <mergeCell ref="G232:H232"/>
    <mergeCell ref="I232:J232"/>
    <mergeCell ref="K232:L232"/>
    <mergeCell ref="A220:S220"/>
    <mergeCell ref="A221:A223"/>
    <mergeCell ref="B221:B223"/>
    <mergeCell ref="C221:C223"/>
    <mergeCell ref="D221:D223"/>
    <mergeCell ref="E221:F221"/>
    <mergeCell ref="G221:H221"/>
    <mergeCell ref="I221:J221"/>
    <mergeCell ref="K221:L221"/>
    <mergeCell ref="O221:S221"/>
    <mergeCell ref="E222:F222"/>
    <mergeCell ref="G222:H222"/>
    <mergeCell ref="I222:J222"/>
    <mergeCell ref="K222:L222"/>
    <mergeCell ref="O222:S222"/>
    <mergeCell ref="M221:N221"/>
    <mergeCell ref="M222:N222"/>
    <mergeCell ref="M232:N232"/>
    <mergeCell ref="C21:C23"/>
    <mergeCell ref="D21:D23"/>
    <mergeCell ref="E21:F21"/>
    <mergeCell ref="G21:H21"/>
    <mergeCell ref="I21:J21"/>
    <mergeCell ref="K21:L21"/>
    <mergeCell ref="M26:N26"/>
    <mergeCell ref="A30:A32"/>
    <mergeCell ref="B30:B32"/>
    <mergeCell ref="C30:C32"/>
    <mergeCell ref="D30:D32"/>
    <mergeCell ref="E30:F30"/>
    <mergeCell ref="G30:H30"/>
    <mergeCell ref="I30:J30"/>
    <mergeCell ref="K30:L30"/>
    <mergeCell ref="M30:N30"/>
    <mergeCell ref="O21:S21"/>
    <mergeCell ref="E22:F22"/>
    <mergeCell ref="G22:H22"/>
    <mergeCell ref="I22:J22"/>
    <mergeCell ref="K22:L22"/>
    <mergeCell ref="O22:S22"/>
    <mergeCell ref="M21:N22"/>
    <mergeCell ref="A25:A27"/>
    <mergeCell ref="B25:B27"/>
    <mergeCell ref="C25:C27"/>
    <mergeCell ref="D25:D27"/>
    <mergeCell ref="E25:F25"/>
    <mergeCell ref="G25:H25"/>
    <mergeCell ref="I25:J25"/>
    <mergeCell ref="K25:L25"/>
    <mergeCell ref="O25:S25"/>
    <mergeCell ref="E26:F26"/>
    <mergeCell ref="G26:H26"/>
    <mergeCell ref="I26:J26"/>
    <mergeCell ref="K26:L26"/>
    <mergeCell ref="O26:S26"/>
    <mergeCell ref="M25:N25"/>
    <mergeCell ref="A21:A23"/>
    <mergeCell ref="B21:B23"/>
    <mergeCell ref="O30:S30"/>
    <mergeCell ref="E31:F31"/>
    <mergeCell ref="G31:H31"/>
    <mergeCell ref="I31:J31"/>
    <mergeCell ref="K31:L31"/>
    <mergeCell ref="M31:N31"/>
    <mergeCell ref="O31:S31"/>
    <mergeCell ref="M36:N36"/>
    <mergeCell ref="M37:N37"/>
    <mergeCell ref="M34:N34"/>
    <mergeCell ref="A35:S35"/>
    <mergeCell ref="G36:H36"/>
    <mergeCell ref="I36:J36"/>
    <mergeCell ref="K36:L36"/>
    <mergeCell ref="O49:S49"/>
    <mergeCell ref="E50:F50"/>
    <mergeCell ref="G50:H50"/>
    <mergeCell ref="I50:J50"/>
    <mergeCell ref="K50:L50"/>
    <mergeCell ref="O50:S50"/>
    <mergeCell ref="M49:N49"/>
    <mergeCell ref="M50:N50"/>
    <mergeCell ref="M55:N55"/>
    <mergeCell ref="M53:N53"/>
    <mergeCell ref="M56:N56"/>
    <mergeCell ref="A60:A62"/>
    <mergeCell ref="B60:B62"/>
    <mergeCell ref="C60:C62"/>
    <mergeCell ref="D60:D62"/>
    <mergeCell ref="E60:F60"/>
    <mergeCell ref="G60:H60"/>
    <mergeCell ref="I60:J60"/>
    <mergeCell ref="K60:L60"/>
    <mergeCell ref="M60:N60"/>
    <mergeCell ref="G56:H56"/>
    <mergeCell ref="I56:J56"/>
    <mergeCell ref="K56:L56"/>
    <mergeCell ref="M72:N72"/>
    <mergeCell ref="O60:S60"/>
    <mergeCell ref="E61:F61"/>
    <mergeCell ref="G61:H61"/>
    <mergeCell ref="I61:J61"/>
    <mergeCell ref="K61:L61"/>
    <mergeCell ref="M61:N61"/>
    <mergeCell ref="O61:S61"/>
    <mergeCell ref="A68:A70"/>
    <mergeCell ref="B68:B70"/>
    <mergeCell ref="C68:C70"/>
    <mergeCell ref="D68:D70"/>
    <mergeCell ref="E68:F68"/>
    <mergeCell ref="G68:H68"/>
    <mergeCell ref="I68:J68"/>
    <mergeCell ref="K68:L68"/>
    <mergeCell ref="M68:N68"/>
    <mergeCell ref="O68:S68"/>
    <mergeCell ref="E69:F69"/>
    <mergeCell ref="G69:H69"/>
    <mergeCell ref="I69:J69"/>
    <mergeCell ref="K69:L69"/>
    <mergeCell ref="M69:N69"/>
    <mergeCell ref="O69:S69"/>
  </mergeCells>
  <conditionalFormatting sqref="R17:R20 R58:R59 R102 R24 R28:R29 R33:R34 R63:R67 R71:R72 R106 R110:R116">
    <cfRule type="cellIs" dxfId="230" priority="257" operator="lessThan">
      <formula>0.26</formula>
    </cfRule>
    <cfRule type="cellIs" dxfId="229" priority="258" operator="greaterThan">
      <formula>0.25</formula>
    </cfRule>
    <cfRule type="cellIs" dxfId="228" priority="259" operator="greaterThan">
      <formula>25</formula>
    </cfRule>
  </conditionalFormatting>
  <conditionalFormatting sqref="R17:R20 R58:R59 R102 R24 R28:R29 R33:R34 R63:R67 R71:R72 R106 R110:R116">
    <cfRule type="cellIs" dxfId="227" priority="254" operator="greaterThan">
      <formula>0.3</formula>
    </cfRule>
    <cfRule type="cellIs" dxfId="226" priority="255" operator="between">
      <formula>0.26</formula>
      <formula>0.3</formula>
    </cfRule>
    <cfRule type="cellIs" dxfId="225" priority="256" operator="between">
      <formula>26</formula>
      <formula>30</formula>
    </cfRule>
  </conditionalFormatting>
  <conditionalFormatting sqref="R17:R20 R58:R59 R102 R24 R28:R29 R33:R34 R63:R67 R71:R72 R106 R110:R116">
    <cfRule type="cellIs" dxfId="224" priority="260" operator="lessThan">
      <formula>#REF!</formula>
    </cfRule>
    <cfRule type="cellIs" dxfId="223" priority="261" operator="greaterThan">
      <formula>25</formula>
    </cfRule>
    <cfRule type="cellIs" dxfId="222" priority="262" operator="lessThan">
      <formula>0.22</formula>
    </cfRule>
    <cfRule type="cellIs" dxfId="221" priority="263" operator="lessThan">
      <formula>#REF!</formula>
    </cfRule>
    <cfRule type="cellIs" dxfId="220" priority="264" operator="lessThan">
      <formula>0.22</formula>
    </cfRule>
  </conditionalFormatting>
  <conditionalFormatting sqref="R39:R43 R47:R48 R52:R53">
    <cfRule type="cellIs" dxfId="219" priority="122" operator="greaterThan">
      <formula>0.3</formula>
    </cfRule>
    <cfRule type="cellIs" dxfId="218" priority="123" operator="between">
      <formula>0.26</formula>
      <formula>0.3</formula>
    </cfRule>
    <cfRule type="cellIs" dxfId="217" priority="124" operator="between">
      <formula>26</formula>
      <formula>30</formula>
    </cfRule>
  </conditionalFormatting>
  <conditionalFormatting sqref="R39:R43 R47:R48 R52:R53">
    <cfRule type="cellIs" dxfId="216" priority="125" operator="lessThan">
      <formula>0.26</formula>
    </cfRule>
    <cfRule type="cellIs" dxfId="215" priority="126" operator="greaterThan">
      <formula>0.25</formula>
    </cfRule>
    <cfRule type="cellIs" dxfId="214" priority="127" operator="greaterThan">
      <formula>25</formula>
    </cfRule>
  </conditionalFormatting>
  <conditionalFormatting sqref="R39:R43 R47:R48 R52:R53">
    <cfRule type="cellIs" dxfId="213" priority="128" operator="lessThan">
      <formula>#REF!</formula>
    </cfRule>
    <cfRule type="cellIs" dxfId="212" priority="129" operator="greaterThan">
      <formula>25</formula>
    </cfRule>
    <cfRule type="cellIs" dxfId="211" priority="130" operator="lessThan">
      <formula>0.22</formula>
    </cfRule>
    <cfRule type="cellIs" dxfId="210" priority="131" operator="lessThan">
      <formula>#REF!</formula>
    </cfRule>
    <cfRule type="cellIs" dxfId="209" priority="132" operator="lessThan">
      <formula>0.22</formula>
    </cfRule>
  </conditionalFormatting>
  <conditionalFormatting sqref="R77 R81 R85 R89:R92 R96:R97">
    <cfRule type="cellIs" dxfId="208" priority="103" operator="lessThan">
      <formula>0.26</formula>
    </cfRule>
    <cfRule type="cellIs" dxfId="207" priority="104" operator="greaterThan">
      <formula>0.25</formula>
    </cfRule>
    <cfRule type="cellIs" dxfId="206" priority="105" operator="greaterThan">
      <formula>25</formula>
    </cfRule>
  </conditionalFormatting>
  <conditionalFormatting sqref="R77 R81 R85 R89:R92 R96:R97">
    <cfRule type="cellIs" dxfId="205" priority="100" operator="greaterThan">
      <formula>0.3</formula>
    </cfRule>
    <cfRule type="cellIs" dxfId="204" priority="101" operator="between">
      <formula>0.26</formula>
      <formula>0.3</formula>
    </cfRule>
    <cfRule type="cellIs" dxfId="203" priority="102" operator="between">
      <formula>26</formula>
      <formula>30</formula>
    </cfRule>
  </conditionalFormatting>
  <conditionalFormatting sqref="R77 R81 R85 R89:R92 R96:R97">
    <cfRule type="cellIs" dxfId="202" priority="106" operator="lessThan">
      <formula>#REF!</formula>
    </cfRule>
    <cfRule type="cellIs" dxfId="201" priority="107" operator="greaterThan">
      <formula>25</formula>
    </cfRule>
    <cfRule type="cellIs" dxfId="200" priority="108" operator="lessThan">
      <formula>0.22</formula>
    </cfRule>
    <cfRule type="cellIs" dxfId="199" priority="109" operator="lessThan">
      <formula>#REF!</formula>
    </cfRule>
    <cfRule type="cellIs" dxfId="198" priority="110" operator="lessThan">
      <formula>0.22</formula>
    </cfRule>
  </conditionalFormatting>
  <conditionalFormatting sqref="R121:R125 R129:R132">
    <cfRule type="cellIs" dxfId="197" priority="81" operator="lessThan">
      <formula>0.26</formula>
    </cfRule>
    <cfRule type="cellIs" dxfId="196" priority="82" operator="greaterThan">
      <formula>0.25</formula>
    </cfRule>
    <cfRule type="cellIs" dxfId="195" priority="83" operator="greaterThan">
      <formula>25</formula>
    </cfRule>
  </conditionalFormatting>
  <conditionalFormatting sqref="R121:R125 R129:R132">
    <cfRule type="cellIs" dxfId="194" priority="78" operator="greaterThan">
      <formula>0.3</formula>
    </cfRule>
    <cfRule type="cellIs" dxfId="193" priority="79" operator="between">
      <formula>0.26</formula>
      <formula>0.3</formula>
    </cfRule>
    <cfRule type="cellIs" dxfId="192" priority="80" operator="between">
      <formula>26</formula>
      <formula>30</formula>
    </cfRule>
  </conditionalFormatting>
  <conditionalFormatting sqref="R121:R125 R129:R132">
    <cfRule type="cellIs" dxfId="191" priority="84" operator="lessThan">
      <formula>#REF!</formula>
    </cfRule>
    <cfRule type="cellIs" dxfId="190" priority="85" operator="greaterThan">
      <formula>25</formula>
    </cfRule>
    <cfRule type="cellIs" dxfId="189" priority="86" operator="lessThan">
      <formula>0.22</formula>
    </cfRule>
    <cfRule type="cellIs" dxfId="188" priority="87" operator="lessThan">
      <formula>#REF!</formula>
    </cfRule>
    <cfRule type="cellIs" dxfId="187" priority="88" operator="lessThan">
      <formula>0.22</formula>
    </cfRule>
  </conditionalFormatting>
  <conditionalFormatting sqref="R137:R143 R147:R148">
    <cfRule type="cellIs" dxfId="186" priority="70" operator="lessThan">
      <formula>0.26</formula>
    </cfRule>
    <cfRule type="cellIs" dxfId="185" priority="71" operator="greaterThan">
      <formula>0.25</formula>
    </cfRule>
    <cfRule type="cellIs" dxfId="184" priority="72" operator="greaterThan">
      <formula>25</formula>
    </cfRule>
  </conditionalFormatting>
  <conditionalFormatting sqref="R137:R143 R147:R148">
    <cfRule type="cellIs" dxfId="183" priority="67" operator="greaterThan">
      <formula>0.3</formula>
    </cfRule>
    <cfRule type="cellIs" dxfId="182" priority="68" operator="between">
      <formula>0.26</formula>
      <formula>0.3</formula>
    </cfRule>
    <cfRule type="cellIs" dxfId="181" priority="69" operator="between">
      <formula>26</formula>
      <formula>30</formula>
    </cfRule>
  </conditionalFormatting>
  <conditionalFormatting sqref="R137:R143 R147:R148">
    <cfRule type="cellIs" dxfId="180" priority="73" operator="lessThan">
      <formula>#REF!</formula>
    </cfRule>
    <cfRule type="cellIs" dxfId="179" priority="74" operator="greaterThan">
      <formula>25</formula>
    </cfRule>
    <cfRule type="cellIs" dxfId="178" priority="75" operator="lessThan">
      <formula>0.22</formula>
    </cfRule>
    <cfRule type="cellIs" dxfId="177" priority="76" operator="lessThan">
      <formula>#REF!</formula>
    </cfRule>
    <cfRule type="cellIs" dxfId="176" priority="77" operator="lessThan">
      <formula>0.22</formula>
    </cfRule>
  </conditionalFormatting>
  <conditionalFormatting sqref="R153:R161">
    <cfRule type="cellIs" dxfId="175" priority="59" operator="lessThan">
      <formula>0.26</formula>
    </cfRule>
    <cfRule type="cellIs" dxfId="174" priority="60" operator="greaterThan">
      <formula>0.25</formula>
    </cfRule>
    <cfRule type="cellIs" dxfId="173" priority="61" operator="greaterThan">
      <formula>25</formula>
    </cfRule>
  </conditionalFormatting>
  <conditionalFormatting sqref="R153:R161">
    <cfRule type="cellIs" dxfId="172" priority="56" operator="greaterThan">
      <formula>0.3</formula>
    </cfRule>
    <cfRule type="cellIs" dxfId="171" priority="57" operator="between">
      <formula>0.26</formula>
      <formula>0.3</formula>
    </cfRule>
    <cfRule type="cellIs" dxfId="170" priority="58" operator="between">
      <formula>26</formula>
      <formula>30</formula>
    </cfRule>
  </conditionalFormatting>
  <conditionalFormatting sqref="R153:R161">
    <cfRule type="cellIs" dxfId="169" priority="62" operator="lessThan">
      <formula>#REF!</formula>
    </cfRule>
    <cfRule type="cellIs" dxfId="168" priority="63" operator="greaterThan">
      <formula>25</formula>
    </cfRule>
    <cfRule type="cellIs" dxfId="167" priority="64" operator="lessThan">
      <formula>0.22</formula>
    </cfRule>
    <cfRule type="cellIs" dxfId="166" priority="65" operator="lessThan">
      <formula>#REF!</formula>
    </cfRule>
    <cfRule type="cellIs" dxfId="165" priority="66" operator="lessThan">
      <formula>0.22</formula>
    </cfRule>
  </conditionalFormatting>
  <conditionalFormatting sqref="R166:R170 R174:R177">
    <cfRule type="cellIs" dxfId="164" priority="48" operator="lessThan">
      <formula>0.26</formula>
    </cfRule>
    <cfRule type="cellIs" dxfId="163" priority="49" operator="greaterThan">
      <formula>0.25</formula>
    </cfRule>
    <cfRule type="cellIs" dxfId="162" priority="50" operator="greaterThan">
      <formula>25</formula>
    </cfRule>
  </conditionalFormatting>
  <conditionalFormatting sqref="R166:R170 R174:R177">
    <cfRule type="cellIs" dxfId="161" priority="45" operator="greaterThan">
      <formula>0.3</formula>
    </cfRule>
    <cfRule type="cellIs" dxfId="160" priority="46" operator="between">
      <formula>0.26</formula>
      <formula>0.3</formula>
    </cfRule>
    <cfRule type="cellIs" dxfId="159" priority="47" operator="between">
      <formula>26</formula>
      <formula>30</formula>
    </cfRule>
  </conditionalFormatting>
  <conditionalFormatting sqref="R166:R170 R174:R177">
    <cfRule type="cellIs" dxfId="158" priority="51" operator="lessThan">
      <formula>#REF!</formula>
    </cfRule>
    <cfRule type="cellIs" dxfId="157" priority="52" operator="greaterThan">
      <formula>25</formula>
    </cfRule>
    <cfRule type="cellIs" dxfId="156" priority="53" operator="lessThan">
      <formula>0.22</formula>
    </cfRule>
    <cfRule type="cellIs" dxfId="155" priority="54" operator="lessThan">
      <formula>#REF!</formula>
    </cfRule>
    <cfRule type="cellIs" dxfId="154" priority="55" operator="lessThan">
      <formula>0.22</formula>
    </cfRule>
  </conditionalFormatting>
  <conditionalFormatting sqref="R182:R188 R192:R193">
    <cfRule type="cellIs" dxfId="153" priority="37" operator="lessThan">
      <formula>0.26</formula>
    </cfRule>
    <cfRule type="cellIs" dxfId="152" priority="38" operator="greaterThan">
      <formula>0.25</formula>
    </cfRule>
    <cfRule type="cellIs" dxfId="151" priority="39" operator="greaterThan">
      <formula>25</formula>
    </cfRule>
  </conditionalFormatting>
  <conditionalFormatting sqref="R182:R188 R192:R193">
    <cfRule type="cellIs" dxfId="150" priority="34" operator="greaterThan">
      <formula>0.3</formula>
    </cfRule>
    <cfRule type="cellIs" dxfId="149" priority="35" operator="between">
      <formula>0.26</formula>
      <formula>0.3</formula>
    </cfRule>
    <cfRule type="cellIs" dxfId="148" priority="36" operator="between">
      <formula>26</formula>
      <formula>30</formula>
    </cfRule>
  </conditionalFormatting>
  <conditionalFormatting sqref="R182:R188 R192:R193">
    <cfRule type="cellIs" dxfId="147" priority="40" operator="lessThan">
      <formula>#REF!</formula>
    </cfRule>
    <cfRule type="cellIs" dxfId="146" priority="41" operator="greaterThan">
      <formula>25</formula>
    </cfRule>
    <cfRule type="cellIs" dxfId="145" priority="42" operator="lessThan">
      <formula>0.22</formula>
    </cfRule>
    <cfRule type="cellIs" dxfId="144" priority="43" operator="lessThan">
      <formula>#REF!</formula>
    </cfRule>
    <cfRule type="cellIs" dxfId="143" priority="44" operator="lessThan">
      <formula>0.22</formula>
    </cfRule>
  </conditionalFormatting>
  <conditionalFormatting sqref="R198:R206">
    <cfRule type="cellIs" dxfId="142" priority="26" operator="lessThan">
      <formula>0.26</formula>
    </cfRule>
    <cfRule type="cellIs" dxfId="141" priority="27" operator="greaterThan">
      <formula>0.25</formula>
    </cfRule>
    <cfRule type="cellIs" dxfId="140" priority="28" operator="greaterThan">
      <formula>25</formula>
    </cfRule>
  </conditionalFormatting>
  <conditionalFormatting sqref="R198:R206">
    <cfRule type="cellIs" dxfId="139" priority="23" operator="greaterThan">
      <formula>0.3</formula>
    </cfRule>
    <cfRule type="cellIs" dxfId="138" priority="24" operator="between">
      <formula>0.26</formula>
      <formula>0.3</formula>
    </cfRule>
    <cfRule type="cellIs" dxfId="137" priority="25" operator="between">
      <formula>26</formula>
      <formula>30</formula>
    </cfRule>
  </conditionalFormatting>
  <conditionalFormatting sqref="R198:R206">
    <cfRule type="cellIs" dxfId="136" priority="29" operator="lessThan">
      <formula>#REF!</formula>
    </cfRule>
    <cfRule type="cellIs" dxfId="135" priority="30" operator="greaterThan">
      <formula>25</formula>
    </cfRule>
    <cfRule type="cellIs" dxfId="134" priority="31" operator="lessThan">
      <formula>0.22</formula>
    </cfRule>
    <cfRule type="cellIs" dxfId="133" priority="32" operator="lessThan">
      <formula>#REF!</formula>
    </cfRule>
    <cfRule type="cellIs" dxfId="132" priority="33" operator="lessThan">
      <formula>0.22</formula>
    </cfRule>
  </conditionalFormatting>
  <conditionalFormatting sqref="R211:R219">
    <cfRule type="cellIs" dxfId="131" priority="15" operator="lessThan">
      <formula>0.26</formula>
    </cfRule>
    <cfRule type="cellIs" dxfId="130" priority="16" operator="greaterThan">
      <formula>0.25</formula>
    </cfRule>
    <cfRule type="cellIs" dxfId="129" priority="17" operator="greaterThan">
      <formula>25</formula>
    </cfRule>
  </conditionalFormatting>
  <conditionalFormatting sqref="R211:R219">
    <cfRule type="cellIs" dxfId="128" priority="12" operator="greaterThan">
      <formula>0.3</formula>
    </cfRule>
    <cfRule type="cellIs" dxfId="127" priority="13" operator="between">
      <formula>0.26</formula>
      <formula>0.3</formula>
    </cfRule>
    <cfRule type="cellIs" dxfId="126" priority="14" operator="between">
      <formula>26</formula>
      <formula>30</formula>
    </cfRule>
  </conditionalFormatting>
  <conditionalFormatting sqref="R211:R219">
    <cfRule type="cellIs" dxfId="125" priority="18" operator="lessThan">
      <formula>#REF!</formula>
    </cfRule>
    <cfRule type="cellIs" dxfId="124" priority="19" operator="greaterThan">
      <formula>25</formula>
    </cfRule>
    <cfRule type="cellIs" dxfId="123" priority="20" operator="lessThan">
      <formula>0.22</formula>
    </cfRule>
    <cfRule type="cellIs" dxfId="122" priority="21" operator="lessThan">
      <formula>#REF!</formula>
    </cfRule>
    <cfRule type="cellIs" dxfId="121" priority="22" operator="lessThan">
      <formula>0.22</formula>
    </cfRule>
  </conditionalFormatting>
  <conditionalFormatting sqref="R224:R232">
    <cfRule type="cellIs" dxfId="120" priority="4" operator="lessThan">
      <formula>0.26</formula>
    </cfRule>
    <cfRule type="cellIs" dxfId="119" priority="5" operator="greaterThan">
      <formula>0.25</formula>
    </cfRule>
    <cfRule type="cellIs" dxfId="118" priority="6" operator="greaterThan">
      <formula>25</formula>
    </cfRule>
  </conditionalFormatting>
  <conditionalFormatting sqref="R224:R232">
    <cfRule type="cellIs" dxfId="117" priority="1" operator="greaterThan">
      <formula>0.3</formula>
    </cfRule>
    <cfRule type="cellIs" dxfId="116" priority="2" operator="between">
      <formula>0.26</formula>
      <formula>0.3</formula>
    </cfRule>
    <cfRule type="cellIs" dxfId="115" priority="3" operator="between">
      <formula>26</formula>
      <formula>30</formula>
    </cfRule>
  </conditionalFormatting>
  <conditionalFormatting sqref="R224:R232">
    <cfRule type="cellIs" dxfId="114" priority="7" operator="lessThan">
      <formula>#REF!</formula>
    </cfRule>
    <cfRule type="cellIs" dxfId="113" priority="8" operator="greaterThan">
      <formula>25</formula>
    </cfRule>
    <cfRule type="cellIs" dxfId="112" priority="9" operator="lessThan">
      <formula>0.22</formula>
    </cfRule>
    <cfRule type="cellIs" dxfId="111" priority="10" operator="lessThan">
      <formula>#REF!</formula>
    </cfRule>
    <cfRule type="cellIs" dxfId="110" priority="11" operator="lessThan">
      <formula>0.22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5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Q180"/>
  <sheetViews>
    <sheetView topLeftCell="A76" zoomScale="70" zoomScaleNormal="70" zoomScaleSheetLayoutView="25" workbookViewId="0">
      <selection activeCell="H17" sqref="H17"/>
    </sheetView>
  </sheetViews>
  <sheetFormatPr defaultRowHeight="14.25" x14ac:dyDescent="0.2"/>
  <cols>
    <col min="1" max="1" width="11.28515625" style="2" customWidth="1"/>
    <col min="2" max="2" width="39.140625" style="2" customWidth="1"/>
    <col min="3" max="3" width="7.42578125" style="2" customWidth="1"/>
    <col min="4" max="4" width="13.5703125" style="2" bestFit="1" customWidth="1"/>
    <col min="5" max="5" width="16.85546875" style="2" bestFit="1" customWidth="1"/>
    <col min="6" max="6" width="19.7109375" style="2" bestFit="1" customWidth="1"/>
    <col min="7" max="7" width="16.85546875" style="2" bestFit="1" customWidth="1"/>
    <col min="8" max="8" width="19.7109375" style="2" bestFit="1" customWidth="1"/>
    <col min="9" max="9" width="17" style="2" customWidth="1"/>
    <col min="10" max="10" width="22.140625" style="2" bestFit="1" customWidth="1"/>
    <col min="11" max="11" width="16.85546875" style="2" bestFit="1" customWidth="1"/>
    <col min="12" max="12" width="19.28515625" style="2" bestFit="1" customWidth="1"/>
    <col min="13" max="13" width="18" style="2" customWidth="1"/>
    <col min="14" max="14" width="21" style="2" customWidth="1"/>
    <col min="15" max="15" width="14.5703125" style="2" customWidth="1"/>
    <col min="16" max="16" width="12.140625" style="2" customWidth="1"/>
    <col min="17" max="17" width="11.28515625" style="2" customWidth="1"/>
    <col min="18" max="16384" width="9.140625" style="2"/>
  </cols>
  <sheetData>
    <row r="5" spans="1:17" ht="15" x14ac:dyDescent="0.2">
      <c r="A5" s="74" t="s">
        <v>0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</row>
    <row r="6" spans="1:17" ht="15" x14ac:dyDescent="0.2">
      <c r="A6" s="74" t="s">
        <v>4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</row>
    <row r="7" spans="1:17" ht="15" x14ac:dyDescent="0.2">
      <c r="A7" s="75" t="s">
        <v>50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</row>
    <row r="8" spans="1:17" ht="15" x14ac:dyDescent="0.2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</row>
    <row r="9" spans="1:17" ht="33" customHeight="1" x14ac:dyDescent="0.2">
      <c r="A9" s="17" t="s">
        <v>18</v>
      </c>
      <c r="B9" s="80" t="s">
        <v>51</v>
      </c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</row>
    <row r="10" spans="1:17" ht="19.5" customHeight="1" x14ac:dyDescent="0.2">
      <c r="A10" s="14" t="s">
        <v>17</v>
      </c>
      <c r="B10" s="79" t="s">
        <v>24</v>
      </c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14"/>
      <c r="N10" s="14"/>
      <c r="O10" s="14"/>
      <c r="P10" s="14"/>
      <c r="Q10" s="14"/>
    </row>
    <row r="11" spans="1:17" ht="15.75" thickBot="1" x14ac:dyDescent="0.2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7" ht="40.5" customHeight="1" thickBot="1" x14ac:dyDescent="0.25">
      <c r="A12" s="76" t="s">
        <v>13</v>
      </c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8"/>
    </row>
    <row r="13" spans="1:17" ht="31.5" customHeight="1" x14ac:dyDescent="0.2">
      <c r="B13" s="76" t="s">
        <v>52</v>
      </c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</row>
    <row r="14" spans="1:17" ht="50.25" customHeight="1" x14ac:dyDescent="0.2">
      <c r="A14" s="62" t="s">
        <v>1</v>
      </c>
      <c r="B14" s="58" t="s">
        <v>2</v>
      </c>
      <c r="C14" s="58" t="s">
        <v>3</v>
      </c>
      <c r="D14" s="58" t="s">
        <v>19</v>
      </c>
      <c r="E14" s="63" t="s">
        <v>67</v>
      </c>
      <c r="F14" s="64"/>
      <c r="G14" s="63" t="s">
        <v>68</v>
      </c>
      <c r="H14" s="64"/>
      <c r="I14" s="63" t="s">
        <v>69</v>
      </c>
      <c r="J14" s="64"/>
      <c r="K14" s="63" t="s">
        <v>96</v>
      </c>
      <c r="L14" s="64"/>
      <c r="M14" s="58" t="s">
        <v>6</v>
      </c>
      <c r="N14" s="58"/>
      <c r="O14" s="58"/>
      <c r="P14" s="58"/>
      <c r="Q14" s="59"/>
    </row>
    <row r="15" spans="1:17" ht="24" customHeight="1" x14ac:dyDescent="0.2">
      <c r="A15" s="62"/>
      <c r="B15" s="58"/>
      <c r="C15" s="58"/>
      <c r="D15" s="58"/>
      <c r="E15" s="58" t="s">
        <v>66</v>
      </c>
      <c r="F15" s="58"/>
      <c r="G15" s="58" t="s">
        <v>62</v>
      </c>
      <c r="H15" s="58"/>
      <c r="I15" s="60" t="s">
        <v>70</v>
      </c>
      <c r="J15" s="61"/>
      <c r="K15" s="60" t="s">
        <v>93</v>
      </c>
      <c r="L15" s="61"/>
      <c r="M15" s="58" t="s">
        <v>11</v>
      </c>
      <c r="N15" s="58"/>
      <c r="O15" s="58"/>
      <c r="P15" s="58"/>
      <c r="Q15" s="59"/>
    </row>
    <row r="16" spans="1:17" ht="42" customHeight="1" x14ac:dyDescent="0.2">
      <c r="A16" s="62"/>
      <c r="B16" s="58"/>
      <c r="C16" s="58"/>
      <c r="D16" s="58"/>
      <c r="E16" s="19" t="s">
        <v>20</v>
      </c>
      <c r="F16" s="19" t="s">
        <v>21</v>
      </c>
      <c r="G16" s="19" t="s">
        <v>20</v>
      </c>
      <c r="H16" s="19" t="s">
        <v>21</v>
      </c>
      <c r="I16" s="19" t="s">
        <v>20</v>
      </c>
      <c r="J16" s="19" t="s">
        <v>21</v>
      </c>
      <c r="K16" s="19" t="s">
        <v>20</v>
      </c>
      <c r="L16" s="19" t="s">
        <v>21</v>
      </c>
      <c r="M16" s="20" t="s">
        <v>7</v>
      </c>
      <c r="N16" s="20" t="s">
        <v>12</v>
      </c>
      <c r="O16" s="20" t="s">
        <v>8</v>
      </c>
      <c r="P16" s="20" t="s">
        <v>9</v>
      </c>
      <c r="Q16" s="21" t="s">
        <v>10</v>
      </c>
    </row>
    <row r="17" spans="1:17" ht="42" customHeight="1" x14ac:dyDescent="0.2">
      <c r="A17" s="22">
        <v>1</v>
      </c>
      <c r="B17" s="18" t="s">
        <v>25</v>
      </c>
      <c r="C17" s="23" t="s">
        <v>33</v>
      </c>
      <c r="D17" s="24">
        <v>16550</v>
      </c>
      <c r="E17" s="31">
        <v>1.7</v>
      </c>
      <c r="F17" s="25">
        <f>D17*E17</f>
        <v>28135</v>
      </c>
      <c r="G17" s="31">
        <v>1.8</v>
      </c>
      <c r="H17" s="26">
        <f t="shared" ref="H17:H27" si="0">D17*G17</f>
        <v>29790</v>
      </c>
      <c r="I17" s="31">
        <v>2.5</v>
      </c>
      <c r="J17" s="26">
        <f t="shared" ref="J17:J82" si="1">$D17*I17</f>
        <v>41375</v>
      </c>
      <c r="K17" s="31" t="s">
        <v>87</v>
      </c>
      <c r="L17" s="25" t="s">
        <v>87</v>
      </c>
      <c r="M17" s="27">
        <f t="shared" ref="M17:M27" si="2">TRUNC(AVERAGE(E17,G17,I17,K17),2)</f>
        <v>2</v>
      </c>
      <c r="N17" s="27">
        <f t="shared" ref="N17:N27" si="3">D17*M17</f>
        <v>33100</v>
      </c>
      <c r="O17" s="28">
        <f t="shared" ref="O17:O27" si="4">STDEV(E17,G17,I17,K17)</f>
        <v>0.43588989435406678</v>
      </c>
      <c r="P17" s="29">
        <f t="shared" ref="P17:P27" si="5">TRUNC(O17/M17*100)/100</f>
        <v>0.21</v>
      </c>
      <c r="Q17" s="30">
        <f t="shared" ref="Q17:Q27" si="6">COUNTA(E17,G17,I17,K17)</f>
        <v>4</v>
      </c>
    </row>
    <row r="18" spans="1:17" ht="42" customHeight="1" x14ac:dyDescent="0.2">
      <c r="A18" s="22">
        <v>2</v>
      </c>
      <c r="B18" s="18" t="s">
        <v>26</v>
      </c>
      <c r="C18" s="23" t="s">
        <v>33</v>
      </c>
      <c r="D18" s="24">
        <v>16550</v>
      </c>
      <c r="E18" s="31">
        <v>7</v>
      </c>
      <c r="F18" s="25">
        <f t="shared" ref="F18:F23" si="7">D18*E18</f>
        <v>115850</v>
      </c>
      <c r="G18" s="31">
        <v>8.9</v>
      </c>
      <c r="H18" s="26">
        <f t="shared" si="0"/>
        <v>147295</v>
      </c>
      <c r="I18" s="31">
        <v>9.5</v>
      </c>
      <c r="J18" s="26">
        <f t="shared" si="1"/>
        <v>157225</v>
      </c>
      <c r="K18" s="31" t="s">
        <v>87</v>
      </c>
      <c r="L18" s="25" t="s">
        <v>87</v>
      </c>
      <c r="M18" s="27">
        <f t="shared" si="2"/>
        <v>8.4600000000000009</v>
      </c>
      <c r="N18" s="27">
        <f t="shared" si="3"/>
        <v>140013</v>
      </c>
      <c r="O18" s="28">
        <f t="shared" si="4"/>
        <v>1.3051181300301316</v>
      </c>
      <c r="P18" s="29">
        <f t="shared" si="5"/>
        <v>0.15</v>
      </c>
      <c r="Q18" s="30">
        <f t="shared" si="6"/>
        <v>4</v>
      </c>
    </row>
    <row r="19" spans="1:17" ht="42" customHeight="1" x14ac:dyDescent="0.2">
      <c r="A19" s="22">
        <v>3</v>
      </c>
      <c r="B19" s="18" t="s">
        <v>27</v>
      </c>
      <c r="C19" s="23" t="s">
        <v>33</v>
      </c>
      <c r="D19" s="24">
        <v>16550</v>
      </c>
      <c r="E19" s="31">
        <v>1.75</v>
      </c>
      <c r="F19" s="25">
        <f t="shared" si="7"/>
        <v>28962.5</v>
      </c>
      <c r="G19" s="31">
        <v>1.8</v>
      </c>
      <c r="H19" s="26">
        <f t="shared" si="0"/>
        <v>29790</v>
      </c>
      <c r="I19" s="31">
        <v>2.5</v>
      </c>
      <c r="J19" s="26">
        <f t="shared" si="1"/>
        <v>41375</v>
      </c>
      <c r="K19" s="31" t="s">
        <v>87</v>
      </c>
      <c r="L19" s="25" t="s">
        <v>87</v>
      </c>
      <c r="M19" s="27">
        <f t="shared" si="2"/>
        <v>2.0099999999999998</v>
      </c>
      <c r="N19" s="27">
        <f t="shared" si="3"/>
        <v>33265.5</v>
      </c>
      <c r="O19" s="28">
        <f t="shared" si="4"/>
        <v>0.41932485418030407</v>
      </c>
      <c r="P19" s="29">
        <f t="shared" si="5"/>
        <v>0.2</v>
      </c>
      <c r="Q19" s="30">
        <f t="shared" si="6"/>
        <v>4</v>
      </c>
    </row>
    <row r="20" spans="1:17" ht="42" customHeight="1" x14ac:dyDescent="0.2">
      <c r="A20" s="22">
        <v>4</v>
      </c>
      <c r="B20" s="18" t="s">
        <v>28</v>
      </c>
      <c r="C20" s="23" t="s">
        <v>33</v>
      </c>
      <c r="D20" s="24">
        <v>16550</v>
      </c>
      <c r="E20" s="31">
        <v>1.75</v>
      </c>
      <c r="F20" s="25">
        <f t="shared" si="7"/>
        <v>28962.5</v>
      </c>
      <c r="G20" s="31">
        <v>1.8</v>
      </c>
      <c r="H20" s="26">
        <f t="shared" si="0"/>
        <v>29790</v>
      </c>
      <c r="I20" s="31">
        <v>2.5</v>
      </c>
      <c r="J20" s="26">
        <f t="shared" si="1"/>
        <v>41375</v>
      </c>
      <c r="K20" s="31" t="s">
        <v>87</v>
      </c>
      <c r="L20" s="25" t="s">
        <v>87</v>
      </c>
      <c r="M20" s="27">
        <f t="shared" si="2"/>
        <v>2.0099999999999998</v>
      </c>
      <c r="N20" s="27">
        <f t="shared" si="3"/>
        <v>33265.5</v>
      </c>
      <c r="O20" s="28">
        <f t="shared" si="4"/>
        <v>0.41932485418030407</v>
      </c>
      <c r="P20" s="29">
        <f t="shared" si="5"/>
        <v>0.2</v>
      </c>
      <c r="Q20" s="30">
        <f t="shared" si="6"/>
        <v>4</v>
      </c>
    </row>
    <row r="21" spans="1:17" ht="42" customHeight="1" x14ac:dyDescent="0.2">
      <c r="A21" s="22">
        <v>5</v>
      </c>
      <c r="B21" s="18" t="s">
        <v>29</v>
      </c>
      <c r="C21" s="23" t="s">
        <v>34</v>
      </c>
      <c r="D21" s="23">
        <v>30</v>
      </c>
      <c r="E21" s="31">
        <v>850</v>
      </c>
      <c r="F21" s="25">
        <f t="shared" si="7"/>
        <v>25500</v>
      </c>
      <c r="G21" s="31">
        <v>700</v>
      </c>
      <c r="H21" s="26">
        <f t="shared" si="0"/>
        <v>21000</v>
      </c>
      <c r="I21" s="31">
        <v>800</v>
      </c>
      <c r="J21" s="26">
        <f t="shared" si="1"/>
        <v>24000</v>
      </c>
      <c r="K21" s="31" t="s">
        <v>87</v>
      </c>
      <c r="L21" s="25" t="s">
        <v>87</v>
      </c>
      <c r="M21" s="27">
        <f t="shared" si="2"/>
        <v>783.33</v>
      </c>
      <c r="N21" s="27">
        <f t="shared" si="3"/>
        <v>23499.9</v>
      </c>
      <c r="O21" s="28">
        <f t="shared" si="4"/>
        <v>76.376261582597337</v>
      </c>
      <c r="P21" s="29">
        <f t="shared" si="5"/>
        <v>0.09</v>
      </c>
      <c r="Q21" s="30">
        <f t="shared" si="6"/>
        <v>4</v>
      </c>
    </row>
    <row r="22" spans="1:17" ht="42" customHeight="1" x14ac:dyDescent="0.2">
      <c r="A22" s="22">
        <v>6</v>
      </c>
      <c r="B22" s="18" t="s">
        <v>30</v>
      </c>
      <c r="C22" s="23" t="s">
        <v>34</v>
      </c>
      <c r="D22" s="23">
        <v>36</v>
      </c>
      <c r="E22" s="31" t="s">
        <v>87</v>
      </c>
      <c r="F22" s="25" t="s">
        <v>87</v>
      </c>
      <c r="G22" s="31">
        <v>260</v>
      </c>
      <c r="H22" s="26">
        <f t="shared" si="0"/>
        <v>9360</v>
      </c>
      <c r="I22" s="31">
        <v>360</v>
      </c>
      <c r="J22" s="26">
        <f t="shared" si="1"/>
        <v>12960</v>
      </c>
      <c r="K22" s="31">
        <v>350</v>
      </c>
      <c r="L22" s="26">
        <f t="shared" ref="L22:L27" si="8">K22*D22</f>
        <v>12600</v>
      </c>
      <c r="M22" s="27">
        <f t="shared" si="2"/>
        <v>323.33</v>
      </c>
      <c r="N22" s="27">
        <f t="shared" si="3"/>
        <v>11639.88</v>
      </c>
      <c r="O22" s="28">
        <f t="shared" si="4"/>
        <v>55.07570547286111</v>
      </c>
      <c r="P22" s="29">
        <f t="shared" si="5"/>
        <v>0.17</v>
      </c>
      <c r="Q22" s="30">
        <f t="shared" si="6"/>
        <v>4</v>
      </c>
    </row>
    <row r="23" spans="1:17" ht="42" customHeight="1" x14ac:dyDescent="0.2">
      <c r="A23" s="22">
        <v>7</v>
      </c>
      <c r="B23" s="18" t="s">
        <v>31</v>
      </c>
      <c r="C23" s="23" t="s">
        <v>34</v>
      </c>
      <c r="D23" s="23">
        <v>12</v>
      </c>
      <c r="E23" s="31">
        <v>896</v>
      </c>
      <c r="F23" s="25">
        <f t="shared" si="7"/>
        <v>10752</v>
      </c>
      <c r="G23" s="31">
        <v>700</v>
      </c>
      <c r="H23" s="26">
        <f t="shared" si="0"/>
        <v>8400</v>
      </c>
      <c r="I23" s="31">
        <v>800</v>
      </c>
      <c r="J23" s="26">
        <f t="shared" si="1"/>
        <v>9600</v>
      </c>
      <c r="K23" s="31" t="s">
        <v>87</v>
      </c>
      <c r="L23" s="25" t="s">
        <v>87</v>
      </c>
      <c r="M23" s="27">
        <f t="shared" si="2"/>
        <v>798.66</v>
      </c>
      <c r="N23" s="27">
        <f t="shared" si="3"/>
        <v>9583.92</v>
      </c>
      <c r="O23" s="28">
        <f t="shared" si="4"/>
        <v>98.006802484997607</v>
      </c>
      <c r="P23" s="29">
        <f t="shared" si="5"/>
        <v>0.12</v>
      </c>
      <c r="Q23" s="30">
        <f t="shared" si="6"/>
        <v>4</v>
      </c>
    </row>
    <row r="24" spans="1:17" ht="42" customHeight="1" x14ac:dyDescent="0.2">
      <c r="A24" s="62" t="s">
        <v>1</v>
      </c>
      <c r="B24" s="58" t="s">
        <v>2</v>
      </c>
      <c r="C24" s="58" t="s">
        <v>3</v>
      </c>
      <c r="D24" s="58" t="s">
        <v>19</v>
      </c>
      <c r="E24" s="63" t="s">
        <v>67</v>
      </c>
      <c r="F24" s="64"/>
      <c r="G24" s="63" t="s">
        <v>68</v>
      </c>
      <c r="H24" s="64"/>
      <c r="I24" s="63" t="s">
        <v>69</v>
      </c>
      <c r="J24" s="64"/>
      <c r="K24" s="63" t="s">
        <v>75</v>
      </c>
      <c r="L24" s="64"/>
      <c r="M24" s="58" t="s">
        <v>6</v>
      </c>
      <c r="N24" s="58"/>
      <c r="O24" s="58"/>
      <c r="P24" s="58"/>
      <c r="Q24" s="59"/>
    </row>
    <row r="25" spans="1:17" ht="42" customHeight="1" x14ac:dyDescent="0.2">
      <c r="A25" s="62"/>
      <c r="B25" s="58"/>
      <c r="C25" s="58"/>
      <c r="D25" s="58"/>
      <c r="E25" s="58" t="s">
        <v>66</v>
      </c>
      <c r="F25" s="58"/>
      <c r="G25" s="58" t="s">
        <v>62</v>
      </c>
      <c r="H25" s="58"/>
      <c r="I25" s="60" t="s">
        <v>70</v>
      </c>
      <c r="J25" s="61"/>
      <c r="K25" s="60" t="s">
        <v>76</v>
      </c>
      <c r="L25" s="61"/>
      <c r="M25" s="58" t="s">
        <v>11</v>
      </c>
      <c r="N25" s="58"/>
      <c r="O25" s="58"/>
      <c r="P25" s="58"/>
      <c r="Q25" s="59"/>
    </row>
    <row r="26" spans="1:17" ht="42" customHeight="1" x14ac:dyDescent="0.2">
      <c r="A26" s="62"/>
      <c r="B26" s="58"/>
      <c r="C26" s="58"/>
      <c r="D26" s="58"/>
      <c r="E26" s="19" t="s">
        <v>20</v>
      </c>
      <c r="F26" s="19" t="s">
        <v>21</v>
      </c>
      <c r="G26" s="19" t="s">
        <v>20</v>
      </c>
      <c r="H26" s="19" t="s">
        <v>21</v>
      </c>
      <c r="I26" s="19" t="s">
        <v>20</v>
      </c>
      <c r="J26" s="19" t="s">
        <v>21</v>
      </c>
      <c r="K26" s="19" t="s">
        <v>20</v>
      </c>
      <c r="L26" s="19" t="s">
        <v>21</v>
      </c>
      <c r="M26" s="20" t="s">
        <v>7</v>
      </c>
      <c r="N26" s="20" t="s">
        <v>12</v>
      </c>
      <c r="O26" s="20" t="s">
        <v>8</v>
      </c>
      <c r="P26" s="20" t="s">
        <v>9</v>
      </c>
      <c r="Q26" s="21" t="s">
        <v>10</v>
      </c>
    </row>
    <row r="27" spans="1:17" ht="42" customHeight="1" x14ac:dyDescent="0.2">
      <c r="A27" s="22">
        <v>8</v>
      </c>
      <c r="B27" s="18" t="s">
        <v>32</v>
      </c>
      <c r="C27" s="23" t="s">
        <v>35</v>
      </c>
      <c r="D27" s="23">
        <v>100</v>
      </c>
      <c r="E27" s="31" t="s">
        <v>87</v>
      </c>
      <c r="F27" s="25" t="s">
        <v>87</v>
      </c>
      <c r="G27" s="31">
        <v>300</v>
      </c>
      <c r="H27" s="26">
        <f t="shared" si="0"/>
        <v>30000</v>
      </c>
      <c r="I27" s="31">
        <v>400</v>
      </c>
      <c r="J27" s="26">
        <f t="shared" si="1"/>
        <v>40000</v>
      </c>
      <c r="K27" s="31">
        <v>420</v>
      </c>
      <c r="L27" s="26">
        <f t="shared" si="8"/>
        <v>42000</v>
      </c>
      <c r="M27" s="27">
        <f t="shared" si="2"/>
        <v>373.33</v>
      </c>
      <c r="N27" s="27">
        <f t="shared" si="3"/>
        <v>37333</v>
      </c>
      <c r="O27" s="28">
        <f t="shared" si="4"/>
        <v>64.291005073286442</v>
      </c>
      <c r="P27" s="29">
        <f t="shared" si="5"/>
        <v>0.17</v>
      </c>
      <c r="Q27" s="30">
        <f t="shared" si="6"/>
        <v>4</v>
      </c>
    </row>
    <row r="28" spans="1:17" ht="42" customHeight="1" x14ac:dyDescent="0.2">
      <c r="A28" s="71" t="s">
        <v>36</v>
      </c>
      <c r="B28" s="72"/>
      <c r="C28" s="72"/>
      <c r="D28" s="73"/>
      <c r="E28" s="56">
        <f>SUM(F17:F27)</f>
        <v>238162</v>
      </c>
      <c r="F28" s="57"/>
      <c r="G28" s="56">
        <f>SUM(H17:H27)</f>
        <v>305425</v>
      </c>
      <c r="H28" s="57"/>
      <c r="I28" s="56">
        <f>SUM(J17:J27)</f>
        <v>367910</v>
      </c>
      <c r="J28" s="57"/>
      <c r="K28" s="56">
        <f>SUM(L17:L27)</f>
        <v>54600</v>
      </c>
      <c r="L28" s="57"/>
      <c r="M28" s="27"/>
      <c r="N28" s="27">
        <f>SUM(N17:N27)</f>
        <v>321700.7</v>
      </c>
      <c r="O28" s="28"/>
      <c r="P28" s="29"/>
      <c r="Q28" s="30"/>
    </row>
    <row r="29" spans="1:17" ht="42" customHeight="1" x14ac:dyDescent="0.2">
      <c r="A29" s="65" t="s">
        <v>53</v>
      </c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</row>
    <row r="30" spans="1:17" ht="42" customHeight="1" x14ac:dyDescent="0.2">
      <c r="A30" s="62" t="s">
        <v>1</v>
      </c>
      <c r="B30" s="58" t="s">
        <v>2</v>
      </c>
      <c r="C30" s="58" t="s">
        <v>3</v>
      </c>
      <c r="D30" s="58" t="s">
        <v>19</v>
      </c>
      <c r="E30" s="63" t="s">
        <v>67</v>
      </c>
      <c r="F30" s="64"/>
      <c r="G30" s="63" t="s">
        <v>68</v>
      </c>
      <c r="H30" s="64"/>
      <c r="I30" s="63" t="s">
        <v>69</v>
      </c>
      <c r="J30" s="64"/>
      <c r="K30" s="63" t="s">
        <v>96</v>
      </c>
      <c r="L30" s="64"/>
      <c r="M30" s="58" t="s">
        <v>6</v>
      </c>
      <c r="N30" s="58"/>
      <c r="O30" s="58"/>
      <c r="P30" s="58"/>
      <c r="Q30" s="59"/>
    </row>
    <row r="31" spans="1:17" ht="42" customHeight="1" x14ac:dyDescent="0.2">
      <c r="A31" s="62"/>
      <c r="B31" s="58"/>
      <c r="C31" s="58"/>
      <c r="D31" s="58"/>
      <c r="E31" s="58" t="s">
        <v>66</v>
      </c>
      <c r="F31" s="58"/>
      <c r="G31" s="58" t="s">
        <v>62</v>
      </c>
      <c r="H31" s="58"/>
      <c r="I31" s="60" t="s">
        <v>70</v>
      </c>
      <c r="J31" s="61"/>
      <c r="K31" s="60" t="s">
        <v>93</v>
      </c>
      <c r="L31" s="61"/>
      <c r="M31" s="58" t="s">
        <v>11</v>
      </c>
      <c r="N31" s="58"/>
      <c r="O31" s="58"/>
      <c r="P31" s="58"/>
      <c r="Q31" s="59"/>
    </row>
    <row r="32" spans="1:17" ht="42" customHeight="1" x14ac:dyDescent="0.2">
      <c r="A32" s="62"/>
      <c r="B32" s="58"/>
      <c r="C32" s="58"/>
      <c r="D32" s="58"/>
      <c r="E32" s="19" t="s">
        <v>20</v>
      </c>
      <c r="F32" s="19" t="s">
        <v>21</v>
      </c>
      <c r="G32" s="19" t="s">
        <v>20</v>
      </c>
      <c r="H32" s="19" t="s">
        <v>21</v>
      </c>
      <c r="I32" s="19" t="s">
        <v>20</v>
      </c>
      <c r="J32" s="19" t="s">
        <v>21</v>
      </c>
      <c r="K32" s="19" t="s">
        <v>20</v>
      </c>
      <c r="L32" s="19" t="s">
        <v>21</v>
      </c>
      <c r="M32" s="20" t="s">
        <v>7</v>
      </c>
      <c r="N32" s="20" t="s">
        <v>12</v>
      </c>
      <c r="O32" s="20" t="s">
        <v>8</v>
      </c>
      <c r="P32" s="20" t="s">
        <v>9</v>
      </c>
      <c r="Q32" s="21" t="s">
        <v>10</v>
      </c>
    </row>
    <row r="33" spans="1:17" ht="42" customHeight="1" x14ac:dyDescent="0.2">
      <c r="A33" s="22">
        <v>1</v>
      </c>
      <c r="B33" s="18" t="s">
        <v>25</v>
      </c>
      <c r="C33" s="23" t="s">
        <v>33</v>
      </c>
      <c r="D33" s="24">
        <v>1725</v>
      </c>
      <c r="E33" s="31">
        <v>1.7</v>
      </c>
      <c r="F33" s="25">
        <f>D33*E33</f>
        <v>2932.5</v>
      </c>
      <c r="G33" s="31">
        <v>1.9</v>
      </c>
      <c r="H33" s="26">
        <f t="shared" ref="H33:H43" si="9">D33*G33</f>
        <v>3277.5</v>
      </c>
      <c r="I33" s="31">
        <v>2.5</v>
      </c>
      <c r="J33" s="26">
        <f t="shared" si="1"/>
        <v>4312.5</v>
      </c>
      <c r="K33" s="31" t="s">
        <v>87</v>
      </c>
      <c r="L33" s="25" t="s">
        <v>87</v>
      </c>
      <c r="M33" s="27">
        <f t="shared" ref="M33:M43" si="10">TRUNC(AVERAGE(E33,G33,I33,K33),2)</f>
        <v>2.0299999999999998</v>
      </c>
      <c r="N33" s="27">
        <f t="shared" ref="N33:N43" si="11">D33*M33</f>
        <v>3501.7499999999995</v>
      </c>
      <c r="O33" s="28">
        <f t="shared" ref="O33:O43" si="12">STDEV(E33,G33,I33,K33)</f>
        <v>0.41633319989322815</v>
      </c>
      <c r="P33" s="29">
        <f t="shared" ref="P33:P43" si="13">TRUNC(O33/M33*100)/100</f>
        <v>0.2</v>
      </c>
      <c r="Q33" s="30">
        <f t="shared" ref="Q33:Q43" si="14">COUNTA(E33,G33,I33,K33)</f>
        <v>4</v>
      </c>
    </row>
    <row r="34" spans="1:17" ht="42" customHeight="1" x14ac:dyDescent="0.2">
      <c r="A34" s="22">
        <v>2</v>
      </c>
      <c r="B34" s="18" t="s">
        <v>26</v>
      </c>
      <c r="C34" s="23" t="s">
        <v>33</v>
      </c>
      <c r="D34" s="24">
        <v>1725</v>
      </c>
      <c r="E34" s="31">
        <v>7</v>
      </c>
      <c r="F34" s="25">
        <f t="shared" ref="F34:F39" si="15">D34*E34</f>
        <v>12075</v>
      </c>
      <c r="G34" s="31">
        <v>8</v>
      </c>
      <c r="H34" s="26">
        <f t="shared" si="9"/>
        <v>13800</v>
      </c>
      <c r="I34" s="31">
        <v>9.5</v>
      </c>
      <c r="J34" s="26">
        <f t="shared" si="1"/>
        <v>16387.5</v>
      </c>
      <c r="K34" s="31" t="s">
        <v>87</v>
      </c>
      <c r="L34" s="25" t="s">
        <v>87</v>
      </c>
      <c r="M34" s="27">
        <f t="shared" si="10"/>
        <v>8.16</v>
      </c>
      <c r="N34" s="27">
        <f t="shared" si="11"/>
        <v>14076</v>
      </c>
      <c r="O34" s="28">
        <f t="shared" si="12"/>
        <v>1.2583057392117898</v>
      </c>
      <c r="P34" s="29">
        <f t="shared" si="13"/>
        <v>0.15</v>
      </c>
      <c r="Q34" s="30">
        <f t="shared" si="14"/>
        <v>4</v>
      </c>
    </row>
    <row r="35" spans="1:17" ht="42" customHeight="1" x14ac:dyDescent="0.2">
      <c r="A35" s="22">
        <v>3</v>
      </c>
      <c r="B35" s="18" t="s">
        <v>27</v>
      </c>
      <c r="C35" s="23" t="s">
        <v>33</v>
      </c>
      <c r="D35" s="24">
        <v>1725</v>
      </c>
      <c r="E35" s="31">
        <v>1.75</v>
      </c>
      <c r="F35" s="25">
        <f t="shared" si="15"/>
        <v>3018.75</v>
      </c>
      <c r="G35" s="31">
        <v>1.9</v>
      </c>
      <c r="H35" s="26">
        <f t="shared" si="9"/>
        <v>3277.5</v>
      </c>
      <c r="I35" s="31">
        <v>2.5</v>
      </c>
      <c r="J35" s="26">
        <f t="shared" si="1"/>
        <v>4312.5</v>
      </c>
      <c r="K35" s="31" t="s">
        <v>87</v>
      </c>
      <c r="L35" s="25" t="s">
        <v>87</v>
      </c>
      <c r="M35" s="27">
        <f t="shared" si="10"/>
        <v>2.0499999999999998</v>
      </c>
      <c r="N35" s="27">
        <f t="shared" si="11"/>
        <v>3536.2499999999995</v>
      </c>
      <c r="O35" s="28">
        <f t="shared" si="12"/>
        <v>0.39686269665968715</v>
      </c>
      <c r="P35" s="29">
        <f t="shared" si="13"/>
        <v>0.19</v>
      </c>
      <c r="Q35" s="30">
        <f t="shared" si="14"/>
        <v>4</v>
      </c>
    </row>
    <row r="36" spans="1:17" ht="42" customHeight="1" x14ac:dyDescent="0.2">
      <c r="A36" s="22">
        <v>4</v>
      </c>
      <c r="B36" s="18" t="s">
        <v>28</v>
      </c>
      <c r="C36" s="23" t="s">
        <v>33</v>
      </c>
      <c r="D36" s="24">
        <v>1725</v>
      </c>
      <c r="E36" s="31">
        <v>1.75</v>
      </c>
      <c r="F36" s="25">
        <f t="shared" si="15"/>
        <v>3018.75</v>
      </c>
      <c r="G36" s="31">
        <v>1.9</v>
      </c>
      <c r="H36" s="26">
        <f t="shared" si="9"/>
        <v>3277.5</v>
      </c>
      <c r="I36" s="31">
        <v>2.5</v>
      </c>
      <c r="J36" s="26">
        <f t="shared" si="1"/>
        <v>4312.5</v>
      </c>
      <c r="K36" s="31" t="s">
        <v>87</v>
      </c>
      <c r="L36" s="25" t="s">
        <v>87</v>
      </c>
      <c r="M36" s="27">
        <f t="shared" si="10"/>
        <v>2.0499999999999998</v>
      </c>
      <c r="N36" s="27">
        <f t="shared" si="11"/>
        <v>3536.2499999999995</v>
      </c>
      <c r="O36" s="28">
        <f t="shared" si="12"/>
        <v>0.39686269665968715</v>
      </c>
      <c r="P36" s="29">
        <f t="shared" si="13"/>
        <v>0.19</v>
      </c>
      <c r="Q36" s="30">
        <f t="shared" si="14"/>
        <v>4</v>
      </c>
    </row>
    <row r="37" spans="1:17" ht="42" customHeight="1" x14ac:dyDescent="0.2">
      <c r="A37" s="22">
        <v>5</v>
      </c>
      <c r="B37" s="18" t="s">
        <v>29</v>
      </c>
      <c r="C37" s="23" t="s">
        <v>34</v>
      </c>
      <c r="D37" s="23">
        <v>60</v>
      </c>
      <c r="E37" s="31">
        <v>890</v>
      </c>
      <c r="F37" s="25">
        <f t="shared" si="15"/>
        <v>53400</v>
      </c>
      <c r="G37" s="31">
        <v>700</v>
      </c>
      <c r="H37" s="26">
        <f t="shared" si="9"/>
        <v>42000</v>
      </c>
      <c r="I37" s="31">
        <v>800</v>
      </c>
      <c r="J37" s="26">
        <f t="shared" si="1"/>
        <v>48000</v>
      </c>
      <c r="K37" s="31" t="s">
        <v>87</v>
      </c>
      <c r="L37" s="25" t="s">
        <v>87</v>
      </c>
      <c r="M37" s="27">
        <f t="shared" si="10"/>
        <v>796.66</v>
      </c>
      <c r="N37" s="27">
        <f t="shared" si="11"/>
        <v>47799.6</v>
      </c>
      <c r="O37" s="28">
        <f t="shared" si="12"/>
        <v>95.043849529221688</v>
      </c>
      <c r="P37" s="29">
        <f t="shared" si="13"/>
        <v>0.11</v>
      </c>
      <c r="Q37" s="30">
        <f t="shared" si="14"/>
        <v>4</v>
      </c>
    </row>
    <row r="38" spans="1:17" ht="42" customHeight="1" x14ac:dyDescent="0.2">
      <c r="A38" s="22">
        <v>6</v>
      </c>
      <c r="B38" s="18" t="s">
        <v>30</v>
      </c>
      <c r="C38" s="23" t="s">
        <v>34</v>
      </c>
      <c r="D38" s="23">
        <v>30</v>
      </c>
      <c r="E38" s="31" t="s">
        <v>87</v>
      </c>
      <c r="F38" s="25" t="s">
        <v>87</v>
      </c>
      <c r="G38" s="31">
        <v>260</v>
      </c>
      <c r="H38" s="26">
        <f t="shared" si="9"/>
        <v>7800</v>
      </c>
      <c r="I38" s="31">
        <v>360</v>
      </c>
      <c r="J38" s="26">
        <f t="shared" si="1"/>
        <v>10800</v>
      </c>
      <c r="K38" s="31">
        <v>350</v>
      </c>
      <c r="L38" s="26">
        <f t="shared" ref="L38:L43" si="16">K38*D38</f>
        <v>10500</v>
      </c>
      <c r="M38" s="27">
        <f t="shared" si="10"/>
        <v>323.33</v>
      </c>
      <c r="N38" s="27">
        <f t="shared" si="11"/>
        <v>9699.9</v>
      </c>
      <c r="O38" s="28">
        <f t="shared" si="12"/>
        <v>55.07570547286111</v>
      </c>
      <c r="P38" s="29">
        <f t="shared" si="13"/>
        <v>0.17</v>
      </c>
      <c r="Q38" s="30">
        <f t="shared" si="14"/>
        <v>4</v>
      </c>
    </row>
    <row r="39" spans="1:17" ht="42" customHeight="1" x14ac:dyDescent="0.2">
      <c r="A39" s="22">
        <v>7</v>
      </c>
      <c r="B39" s="18" t="s">
        <v>31</v>
      </c>
      <c r="C39" s="23" t="s">
        <v>34</v>
      </c>
      <c r="D39" s="23">
        <v>10</v>
      </c>
      <c r="E39" s="31">
        <v>890</v>
      </c>
      <c r="F39" s="25">
        <f t="shared" si="15"/>
        <v>8900</v>
      </c>
      <c r="G39" s="31">
        <v>700</v>
      </c>
      <c r="H39" s="26">
        <f t="shared" si="9"/>
        <v>7000</v>
      </c>
      <c r="I39" s="31">
        <v>800</v>
      </c>
      <c r="J39" s="26">
        <f t="shared" si="1"/>
        <v>8000</v>
      </c>
      <c r="K39" s="31" t="s">
        <v>87</v>
      </c>
      <c r="L39" s="25" t="s">
        <v>87</v>
      </c>
      <c r="M39" s="27">
        <f t="shared" si="10"/>
        <v>796.66</v>
      </c>
      <c r="N39" s="27">
        <f t="shared" si="11"/>
        <v>7966.5999999999995</v>
      </c>
      <c r="O39" s="28">
        <f t="shared" si="12"/>
        <v>95.043849529221688</v>
      </c>
      <c r="P39" s="29">
        <f t="shared" si="13"/>
        <v>0.11</v>
      </c>
      <c r="Q39" s="30">
        <f t="shared" si="14"/>
        <v>4</v>
      </c>
    </row>
    <row r="40" spans="1:17" ht="42" customHeight="1" x14ac:dyDescent="0.2">
      <c r="A40" s="62" t="s">
        <v>1</v>
      </c>
      <c r="B40" s="58" t="s">
        <v>2</v>
      </c>
      <c r="C40" s="58" t="s">
        <v>3</v>
      </c>
      <c r="D40" s="58" t="s">
        <v>19</v>
      </c>
      <c r="E40" s="63" t="s">
        <v>67</v>
      </c>
      <c r="F40" s="64"/>
      <c r="G40" s="63" t="s">
        <v>68</v>
      </c>
      <c r="H40" s="64"/>
      <c r="I40" s="63" t="s">
        <v>69</v>
      </c>
      <c r="J40" s="64"/>
      <c r="K40" s="63" t="s">
        <v>75</v>
      </c>
      <c r="L40" s="64"/>
      <c r="M40" s="58" t="s">
        <v>6</v>
      </c>
      <c r="N40" s="58"/>
      <c r="O40" s="58"/>
      <c r="P40" s="58"/>
      <c r="Q40" s="59"/>
    </row>
    <row r="41" spans="1:17" ht="42" customHeight="1" x14ac:dyDescent="0.2">
      <c r="A41" s="62"/>
      <c r="B41" s="58"/>
      <c r="C41" s="58"/>
      <c r="D41" s="58"/>
      <c r="E41" s="58" t="s">
        <v>66</v>
      </c>
      <c r="F41" s="58"/>
      <c r="G41" s="58" t="s">
        <v>62</v>
      </c>
      <c r="H41" s="58"/>
      <c r="I41" s="60" t="s">
        <v>70</v>
      </c>
      <c r="J41" s="61"/>
      <c r="K41" s="60" t="s">
        <v>76</v>
      </c>
      <c r="L41" s="61"/>
      <c r="M41" s="58" t="s">
        <v>11</v>
      </c>
      <c r="N41" s="58"/>
      <c r="O41" s="58"/>
      <c r="P41" s="58"/>
      <c r="Q41" s="59"/>
    </row>
    <row r="42" spans="1:17" ht="42" customHeight="1" x14ac:dyDescent="0.2">
      <c r="A42" s="62"/>
      <c r="B42" s="58"/>
      <c r="C42" s="58"/>
      <c r="D42" s="58"/>
      <c r="E42" s="19" t="s">
        <v>20</v>
      </c>
      <c r="F42" s="19" t="s">
        <v>21</v>
      </c>
      <c r="G42" s="19" t="s">
        <v>20</v>
      </c>
      <c r="H42" s="19" t="s">
        <v>21</v>
      </c>
      <c r="I42" s="19" t="s">
        <v>20</v>
      </c>
      <c r="J42" s="19" t="s">
        <v>21</v>
      </c>
      <c r="K42" s="19" t="s">
        <v>20</v>
      </c>
      <c r="L42" s="19" t="s">
        <v>21</v>
      </c>
      <c r="M42" s="20" t="s">
        <v>7</v>
      </c>
      <c r="N42" s="20" t="s">
        <v>12</v>
      </c>
      <c r="O42" s="20" t="s">
        <v>8</v>
      </c>
      <c r="P42" s="20" t="s">
        <v>9</v>
      </c>
      <c r="Q42" s="21" t="s">
        <v>10</v>
      </c>
    </row>
    <row r="43" spans="1:17" ht="42" customHeight="1" x14ac:dyDescent="0.2">
      <c r="A43" s="22">
        <v>8</v>
      </c>
      <c r="B43" s="18" t="s">
        <v>32</v>
      </c>
      <c r="C43" s="23" t="s">
        <v>35</v>
      </c>
      <c r="D43" s="23">
        <v>50</v>
      </c>
      <c r="E43" s="31" t="s">
        <v>87</v>
      </c>
      <c r="F43" s="25" t="s">
        <v>87</v>
      </c>
      <c r="G43" s="31">
        <v>300</v>
      </c>
      <c r="H43" s="26">
        <f t="shared" si="9"/>
        <v>15000</v>
      </c>
      <c r="I43" s="31">
        <v>400</v>
      </c>
      <c r="J43" s="26">
        <f t="shared" si="1"/>
        <v>20000</v>
      </c>
      <c r="K43" s="31">
        <v>420</v>
      </c>
      <c r="L43" s="26">
        <f t="shared" si="16"/>
        <v>21000</v>
      </c>
      <c r="M43" s="27">
        <f t="shared" si="10"/>
        <v>373.33</v>
      </c>
      <c r="N43" s="27">
        <f t="shared" si="11"/>
        <v>18666.5</v>
      </c>
      <c r="O43" s="28">
        <f t="shared" si="12"/>
        <v>64.291005073286442</v>
      </c>
      <c r="P43" s="29">
        <f t="shared" si="13"/>
        <v>0.17</v>
      </c>
      <c r="Q43" s="30">
        <f t="shared" si="14"/>
        <v>4</v>
      </c>
    </row>
    <row r="44" spans="1:17" ht="42" customHeight="1" x14ac:dyDescent="0.2">
      <c r="A44" s="71" t="s">
        <v>36</v>
      </c>
      <c r="B44" s="72"/>
      <c r="C44" s="72"/>
      <c r="D44" s="73"/>
      <c r="E44" s="56">
        <f>SUM(F33:F43)</f>
        <v>83345</v>
      </c>
      <c r="F44" s="57"/>
      <c r="G44" s="56">
        <f>SUM(H33:H43)</f>
        <v>95432.5</v>
      </c>
      <c r="H44" s="57"/>
      <c r="I44" s="56">
        <f>SUM(J33:J43)</f>
        <v>116125</v>
      </c>
      <c r="J44" s="57"/>
      <c r="K44" s="56">
        <f>SUM(L33:L43)</f>
        <v>31500</v>
      </c>
      <c r="L44" s="57"/>
      <c r="M44" s="27"/>
      <c r="N44" s="27">
        <f>SUM(N33:N43)</f>
        <v>108782.85</v>
      </c>
      <c r="O44" s="28"/>
      <c r="P44" s="29"/>
      <c r="Q44" s="30"/>
    </row>
    <row r="45" spans="1:17" ht="42" customHeight="1" x14ac:dyDescent="0.2">
      <c r="A45" s="65" t="s">
        <v>54</v>
      </c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</row>
    <row r="46" spans="1:17" ht="42" customHeight="1" x14ac:dyDescent="0.2">
      <c r="A46" s="62" t="s">
        <v>1</v>
      </c>
      <c r="B46" s="58" t="s">
        <v>2</v>
      </c>
      <c r="C46" s="58" t="s">
        <v>3</v>
      </c>
      <c r="D46" s="58" t="s">
        <v>19</v>
      </c>
      <c r="E46" s="63" t="s">
        <v>67</v>
      </c>
      <c r="F46" s="64"/>
      <c r="G46" s="63" t="s">
        <v>68</v>
      </c>
      <c r="H46" s="64"/>
      <c r="I46" s="63" t="s">
        <v>69</v>
      </c>
      <c r="J46" s="64"/>
      <c r="K46" s="63" t="s">
        <v>75</v>
      </c>
      <c r="L46" s="64"/>
      <c r="M46" s="58" t="s">
        <v>6</v>
      </c>
      <c r="N46" s="58"/>
      <c r="O46" s="58"/>
      <c r="P46" s="58"/>
      <c r="Q46" s="59"/>
    </row>
    <row r="47" spans="1:17" ht="42" customHeight="1" x14ac:dyDescent="0.2">
      <c r="A47" s="62"/>
      <c r="B47" s="58"/>
      <c r="C47" s="58"/>
      <c r="D47" s="58"/>
      <c r="E47" s="58" t="s">
        <v>66</v>
      </c>
      <c r="F47" s="58"/>
      <c r="G47" s="58" t="s">
        <v>62</v>
      </c>
      <c r="H47" s="58"/>
      <c r="I47" s="60" t="s">
        <v>70</v>
      </c>
      <c r="J47" s="61"/>
      <c r="K47" s="60" t="s">
        <v>76</v>
      </c>
      <c r="L47" s="61"/>
      <c r="M47" s="58" t="s">
        <v>11</v>
      </c>
      <c r="N47" s="58"/>
      <c r="O47" s="58"/>
      <c r="P47" s="58"/>
      <c r="Q47" s="59"/>
    </row>
    <row r="48" spans="1:17" ht="42" customHeight="1" x14ac:dyDescent="0.2">
      <c r="A48" s="62"/>
      <c r="B48" s="58"/>
      <c r="C48" s="58"/>
      <c r="D48" s="58"/>
      <c r="E48" s="19" t="s">
        <v>20</v>
      </c>
      <c r="F48" s="19" t="s">
        <v>21</v>
      </c>
      <c r="G48" s="19" t="s">
        <v>20</v>
      </c>
      <c r="H48" s="19" t="s">
        <v>21</v>
      </c>
      <c r="I48" s="19" t="s">
        <v>20</v>
      </c>
      <c r="J48" s="19" t="s">
        <v>21</v>
      </c>
      <c r="K48" s="19" t="s">
        <v>20</v>
      </c>
      <c r="L48" s="19" t="s">
        <v>21</v>
      </c>
      <c r="M48" s="20" t="s">
        <v>7</v>
      </c>
      <c r="N48" s="20" t="s">
        <v>12</v>
      </c>
      <c r="O48" s="20" t="s">
        <v>8</v>
      </c>
      <c r="P48" s="20" t="s">
        <v>9</v>
      </c>
      <c r="Q48" s="21" t="s">
        <v>10</v>
      </c>
    </row>
    <row r="49" spans="1:17" ht="42" customHeight="1" x14ac:dyDescent="0.2">
      <c r="A49" s="22">
        <v>1</v>
      </c>
      <c r="B49" s="18" t="s">
        <v>25</v>
      </c>
      <c r="C49" s="23" t="s">
        <v>33</v>
      </c>
      <c r="D49" s="24">
        <v>5462</v>
      </c>
      <c r="E49" s="31">
        <v>1.7</v>
      </c>
      <c r="F49" s="25">
        <f>D49*E49</f>
        <v>9285.4</v>
      </c>
      <c r="G49" s="31">
        <v>1.9</v>
      </c>
      <c r="H49" s="26">
        <f t="shared" ref="H49:H56" si="17">D49*G49</f>
        <v>10377.799999999999</v>
      </c>
      <c r="I49" s="31">
        <v>2.5</v>
      </c>
      <c r="J49" s="26">
        <f t="shared" si="1"/>
        <v>13655</v>
      </c>
      <c r="K49" s="31" t="s">
        <v>87</v>
      </c>
      <c r="L49" s="25" t="s">
        <v>87</v>
      </c>
      <c r="M49" s="27">
        <f t="shared" ref="M49:M56" si="18">TRUNC(AVERAGE(E49,G49,I49,K49),2)</f>
        <v>2.0299999999999998</v>
      </c>
      <c r="N49" s="27">
        <f t="shared" ref="N49:N56" si="19">D49*M49</f>
        <v>11087.859999999999</v>
      </c>
      <c r="O49" s="28">
        <f t="shared" ref="O49:O56" si="20">STDEV(E49,G49,I49,K49)</f>
        <v>0.41633319989322815</v>
      </c>
      <c r="P49" s="29">
        <f t="shared" ref="P49:P56" si="21">TRUNC(O49/M49*100)/100</f>
        <v>0.2</v>
      </c>
      <c r="Q49" s="30">
        <f t="shared" ref="Q49:Q56" si="22">COUNTA(E49,G49,I49,K49)</f>
        <v>4</v>
      </c>
    </row>
    <row r="50" spans="1:17" ht="42" customHeight="1" x14ac:dyDescent="0.2">
      <c r="A50" s="22">
        <v>2</v>
      </c>
      <c r="B50" s="18" t="s">
        <v>26</v>
      </c>
      <c r="C50" s="23" t="s">
        <v>33</v>
      </c>
      <c r="D50" s="24">
        <v>5462</v>
      </c>
      <c r="E50" s="31">
        <v>7</v>
      </c>
      <c r="F50" s="25">
        <f t="shared" ref="F50:F55" si="23">D50*E50</f>
        <v>38234</v>
      </c>
      <c r="G50" s="31">
        <v>8</v>
      </c>
      <c r="H50" s="26">
        <f t="shared" si="17"/>
        <v>43696</v>
      </c>
      <c r="I50" s="31">
        <v>9.5</v>
      </c>
      <c r="J50" s="26">
        <f t="shared" si="1"/>
        <v>51889</v>
      </c>
      <c r="K50" s="31" t="s">
        <v>87</v>
      </c>
      <c r="L50" s="25" t="s">
        <v>87</v>
      </c>
      <c r="M50" s="27">
        <f t="shared" si="18"/>
        <v>8.16</v>
      </c>
      <c r="N50" s="27">
        <f t="shared" si="19"/>
        <v>44569.919999999998</v>
      </c>
      <c r="O50" s="28">
        <f t="shared" si="20"/>
        <v>1.2583057392117898</v>
      </c>
      <c r="P50" s="29">
        <f t="shared" si="21"/>
        <v>0.15</v>
      </c>
      <c r="Q50" s="30">
        <f t="shared" si="22"/>
        <v>4</v>
      </c>
    </row>
    <row r="51" spans="1:17" ht="42" customHeight="1" x14ac:dyDescent="0.2">
      <c r="A51" s="22">
        <v>3</v>
      </c>
      <c r="B51" s="18" t="s">
        <v>27</v>
      </c>
      <c r="C51" s="23" t="s">
        <v>33</v>
      </c>
      <c r="D51" s="24">
        <v>5462</v>
      </c>
      <c r="E51" s="31">
        <v>1.75</v>
      </c>
      <c r="F51" s="25">
        <f t="shared" si="23"/>
        <v>9558.5</v>
      </c>
      <c r="G51" s="31">
        <v>1.9</v>
      </c>
      <c r="H51" s="26">
        <f t="shared" si="17"/>
        <v>10377.799999999999</v>
      </c>
      <c r="I51" s="31">
        <v>2.5</v>
      </c>
      <c r="J51" s="26">
        <f t="shared" si="1"/>
        <v>13655</v>
      </c>
      <c r="K51" s="31" t="s">
        <v>87</v>
      </c>
      <c r="L51" s="25" t="s">
        <v>87</v>
      </c>
      <c r="M51" s="27">
        <f t="shared" si="18"/>
        <v>2.0499999999999998</v>
      </c>
      <c r="N51" s="27">
        <f t="shared" si="19"/>
        <v>11197.099999999999</v>
      </c>
      <c r="O51" s="28">
        <f t="shared" si="20"/>
        <v>0.39686269665968715</v>
      </c>
      <c r="P51" s="29">
        <f t="shared" si="21"/>
        <v>0.19</v>
      </c>
      <c r="Q51" s="30">
        <f t="shared" si="22"/>
        <v>4</v>
      </c>
    </row>
    <row r="52" spans="1:17" ht="42" customHeight="1" x14ac:dyDescent="0.2">
      <c r="A52" s="22">
        <v>4</v>
      </c>
      <c r="B52" s="18" t="s">
        <v>28</v>
      </c>
      <c r="C52" s="23" t="s">
        <v>33</v>
      </c>
      <c r="D52" s="24">
        <v>5462</v>
      </c>
      <c r="E52" s="31">
        <v>1.75</v>
      </c>
      <c r="F52" s="25">
        <f t="shared" si="23"/>
        <v>9558.5</v>
      </c>
      <c r="G52" s="31">
        <v>1.9</v>
      </c>
      <c r="H52" s="26">
        <f t="shared" si="17"/>
        <v>10377.799999999999</v>
      </c>
      <c r="I52" s="31">
        <v>2.5</v>
      </c>
      <c r="J52" s="26">
        <f>$D52*I52</f>
        <v>13655</v>
      </c>
      <c r="K52" s="31" t="s">
        <v>87</v>
      </c>
      <c r="L52" s="25" t="s">
        <v>87</v>
      </c>
      <c r="M52" s="27">
        <f t="shared" si="18"/>
        <v>2.0499999999999998</v>
      </c>
      <c r="N52" s="27">
        <f t="shared" si="19"/>
        <v>11197.099999999999</v>
      </c>
      <c r="O52" s="28">
        <f t="shared" si="20"/>
        <v>0.39686269665968715</v>
      </c>
      <c r="P52" s="29">
        <f t="shared" si="21"/>
        <v>0.19</v>
      </c>
      <c r="Q52" s="30">
        <f t="shared" si="22"/>
        <v>4</v>
      </c>
    </row>
    <row r="53" spans="1:17" ht="42" customHeight="1" x14ac:dyDescent="0.2">
      <c r="A53" s="22">
        <v>5</v>
      </c>
      <c r="B53" s="18" t="s">
        <v>29</v>
      </c>
      <c r="C53" s="23" t="s">
        <v>34</v>
      </c>
      <c r="D53" s="23">
        <v>60</v>
      </c>
      <c r="E53" s="31">
        <v>890</v>
      </c>
      <c r="F53" s="25">
        <f t="shared" si="23"/>
        <v>53400</v>
      </c>
      <c r="G53" s="31">
        <v>700</v>
      </c>
      <c r="H53" s="26">
        <f t="shared" si="17"/>
        <v>42000</v>
      </c>
      <c r="I53" s="31">
        <v>800</v>
      </c>
      <c r="J53" s="26">
        <f t="shared" si="1"/>
        <v>48000</v>
      </c>
      <c r="K53" s="31" t="s">
        <v>87</v>
      </c>
      <c r="L53" s="25" t="s">
        <v>87</v>
      </c>
      <c r="M53" s="27">
        <f t="shared" si="18"/>
        <v>796.66</v>
      </c>
      <c r="N53" s="27">
        <f t="shared" si="19"/>
        <v>47799.6</v>
      </c>
      <c r="O53" s="28">
        <f t="shared" si="20"/>
        <v>95.043849529221688</v>
      </c>
      <c r="P53" s="29">
        <f t="shared" si="21"/>
        <v>0.11</v>
      </c>
      <c r="Q53" s="30">
        <f t="shared" si="22"/>
        <v>4</v>
      </c>
    </row>
    <row r="54" spans="1:17" ht="42" customHeight="1" x14ac:dyDescent="0.2">
      <c r="A54" s="22">
        <v>6</v>
      </c>
      <c r="B54" s="18" t="s">
        <v>30</v>
      </c>
      <c r="C54" s="23" t="s">
        <v>34</v>
      </c>
      <c r="D54" s="23">
        <v>30</v>
      </c>
      <c r="E54" s="31">
        <v>200</v>
      </c>
      <c r="F54" s="25">
        <f t="shared" si="23"/>
        <v>6000</v>
      </c>
      <c r="G54" s="31">
        <v>200</v>
      </c>
      <c r="H54" s="26">
        <f t="shared" si="17"/>
        <v>6000</v>
      </c>
      <c r="I54" s="31">
        <v>300</v>
      </c>
      <c r="J54" s="26">
        <f t="shared" si="1"/>
        <v>9000</v>
      </c>
      <c r="K54" s="31" t="s">
        <v>87</v>
      </c>
      <c r="L54" s="25" t="s">
        <v>87</v>
      </c>
      <c r="M54" s="27">
        <f t="shared" si="18"/>
        <v>233.33</v>
      </c>
      <c r="N54" s="27">
        <f t="shared" si="19"/>
        <v>6999.9000000000005</v>
      </c>
      <c r="O54" s="28">
        <f t="shared" si="20"/>
        <v>57.735026918962532</v>
      </c>
      <c r="P54" s="29">
        <f t="shared" si="21"/>
        <v>0.24</v>
      </c>
      <c r="Q54" s="30">
        <f t="shared" si="22"/>
        <v>4</v>
      </c>
    </row>
    <row r="55" spans="1:17" ht="42" customHeight="1" x14ac:dyDescent="0.2">
      <c r="A55" s="22">
        <v>7</v>
      </c>
      <c r="B55" s="18" t="s">
        <v>31</v>
      </c>
      <c r="C55" s="23" t="s">
        <v>34</v>
      </c>
      <c r="D55" s="23">
        <v>10</v>
      </c>
      <c r="E55" s="31">
        <v>890</v>
      </c>
      <c r="F55" s="25">
        <f t="shared" si="23"/>
        <v>8900</v>
      </c>
      <c r="G55" s="31">
        <v>700</v>
      </c>
      <c r="H55" s="26">
        <f t="shared" si="17"/>
        <v>7000</v>
      </c>
      <c r="I55" s="31">
        <v>800</v>
      </c>
      <c r="J55" s="26">
        <f t="shared" si="1"/>
        <v>8000</v>
      </c>
      <c r="K55" s="31" t="s">
        <v>87</v>
      </c>
      <c r="L55" s="25" t="s">
        <v>87</v>
      </c>
      <c r="M55" s="27">
        <f t="shared" si="18"/>
        <v>796.66</v>
      </c>
      <c r="N55" s="27">
        <f t="shared" si="19"/>
        <v>7966.5999999999995</v>
      </c>
      <c r="O55" s="28">
        <f t="shared" si="20"/>
        <v>95.043849529221688</v>
      </c>
      <c r="P55" s="29">
        <f t="shared" si="21"/>
        <v>0.11</v>
      </c>
      <c r="Q55" s="30">
        <f t="shared" si="22"/>
        <v>4</v>
      </c>
    </row>
    <row r="56" spans="1:17" ht="42" customHeight="1" x14ac:dyDescent="0.2">
      <c r="A56" s="22">
        <v>8</v>
      </c>
      <c r="B56" s="18" t="s">
        <v>32</v>
      </c>
      <c r="C56" s="23" t="s">
        <v>35</v>
      </c>
      <c r="D56" s="23">
        <v>50</v>
      </c>
      <c r="E56" s="31" t="s">
        <v>87</v>
      </c>
      <c r="F56" s="25" t="s">
        <v>87</v>
      </c>
      <c r="G56" s="31">
        <v>300</v>
      </c>
      <c r="H56" s="26">
        <f t="shared" si="17"/>
        <v>15000</v>
      </c>
      <c r="I56" s="31">
        <v>400</v>
      </c>
      <c r="J56" s="26">
        <f t="shared" si="1"/>
        <v>20000</v>
      </c>
      <c r="K56" s="31">
        <v>420</v>
      </c>
      <c r="L56" s="26">
        <f t="shared" ref="L56" si="24">K56*D56</f>
        <v>21000</v>
      </c>
      <c r="M56" s="27">
        <f t="shared" si="18"/>
        <v>373.33</v>
      </c>
      <c r="N56" s="27">
        <f t="shared" si="19"/>
        <v>18666.5</v>
      </c>
      <c r="O56" s="28">
        <f t="shared" si="20"/>
        <v>64.291005073286442</v>
      </c>
      <c r="P56" s="29">
        <f t="shared" si="21"/>
        <v>0.17</v>
      </c>
      <c r="Q56" s="30">
        <f t="shared" si="22"/>
        <v>4</v>
      </c>
    </row>
    <row r="57" spans="1:17" ht="42" customHeight="1" x14ac:dyDescent="0.2">
      <c r="A57" s="71" t="s">
        <v>36</v>
      </c>
      <c r="B57" s="72"/>
      <c r="C57" s="72"/>
      <c r="D57" s="73"/>
      <c r="E57" s="56">
        <f>SUM(F49:F56)</f>
        <v>134936.4</v>
      </c>
      <c r="F57" s="57"/>
      <c r="G57" s="56">
        <f>SUM(H49:H56)</f>
        <v>144829.40000000002</v>
      </c>
      <c r="H57" s="57"/>
      <c r="I57" s="56">
        <f>SUM(J49:J56)</f>
        <v>177854</v>
      </c>
      <c r="J57" s="57"/>
      <c r="K57" s="56">
        <f>SUM(L49:L56)</f>
        <v>21000</v>
      </c>
      <c r="L57" s="57"/>
      <c r="M57" s="27"/>
      <c r="N57" s="27">
        <f>SUM(N49:N56)</f>
        <v>159484.58000000002</v>
      </c>
      <c r="O57" s="28"/>
      <c r="P57" s="29"/>
      <c r="Q57" s="30"/>
    </row>
    <row r="58" spans="1:17" ht="42" customHeight="1" x14ac:dyDescent="0.2">
      <c r="A58" s="65" t="s">
        <v>55</v>
      </c>
      <c r="B58" s="66"/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</row>
    <row r="59" spans="1:17" ht="42" customHeight="1" x14ac:dyDescent="0.2">
      <c r="A59" s="62" t="s">
        <v>1</v>
      </c>
      <c r="B59" s="58" t="s">
        <v>2</v>
      </c>
      <c r="C59" s="58" t="s">
        <v>3</v>
      </c>
      <c r="D59" s="58" t="s">
        <v>19</v>
      </c>
      <c r="E59" s="63" t="s">
        <v>67</v>
      </c>
      <c r="F59" s="64"/>
      <c r="G59" s="63" t="s">
        <v>68</v>
      </c>
      <c r="H59" s="64"/>
      <c r="I59" s="63" t="s">
        <v>69</v>
      </c>
      <c r="J59" s="64"/>
      <c r="K59" s="63" t="s">
        <v>97</v>
      </c>
      <c r="L59" s="64"/>
      <c r="M59" s="58" t="s">
        <v>6</v>
      </c>
      <c r="N59" s="58"/>
      <c r="O59" s="58"/>
      <c r="P59" s="58"/>
      <c r="Q59" s="59"/>
    </row>
    <row r="60" spans="1:17" ht="42" customHeight="1" x14ac:dyDescent="0.2">
      <c r="A60" s="62"/>
      <c r="B60" s="58"/>
      <c r="C60" s="58"/>
      <c r="D60" s="58"/>
      <c r="E60" s="58" t="s">
        <v>66</v>
      </c>
      <c r="F60" s="58"/>
      <c r="G60" s="58" t="s">
        <v>62</v>
      </c>
      <c r="H60" s="58"/>
      <c r="I60" s="60" t="s">
        <v>70</v>
      </c>
      <c r="J60" s="61"/>
      <c r="K60" s="60" t="s">
        <v>98</v>
      </c>
      <c r="L60" s="61"/>
      <c r="M60" s="58" t="s">
        <v>11</v>
      </c>
      <c r="N60" s="58"/>
      <c r="O60" s="58"/>
      <c r="P60" s="58"/>
      <c r="Q60" s="59"/>
    </row>
    <row r="61" spans="1:17" ht="42" customHeight="1" x14ac:dyDescent="0.2">
      <c r="A61" s="62"/>
      <c r="B61" s="58"/>
      <c r="C61" s="58"/>
      <c r="D61" s="58"/>
      <c r="E61" s="19" t="s">
        <v>20</v>
      </c>
      <c r="F61" s="19" t="s">
        <v>21</v>
      </c>
      <c r="G61" s="19" t="s">
        <v>20</v>
      </c>
      <c r="H61" s="19" t="s">
        <v>21</v>
      </c>
      <c r="I61" s="19" t="s">
        <v>20</v>
      </c>
      <c r="J61" s="19" t="s">
        <v>21</v>
      </c>
      <c r="K61" s="19" t="s">
        <v>20</v>
      </c>
      <c r="L61" s="19" t="s">
        <v>21</v>
      </c>
      <c r="M61" s="20" t="s">
        <v>7</v>
      </c>
      <c r="N61" s="20" t="s">
        <v>12</v>
      </c>
      <c r="O61" s="20" t="s">
        <v>8</v>
      </c>
      <c r="P61" s="20" t="s">
        <v>9</v>
      </c>
      <c r="Q61" s="21" t="s">
        <v>10</v>
      </c>
    </row>
    <row r="62" spans="1:17" ht="42" customHeight="1" x14ac:dyDescent="0.2">
      <c r="A62" s="22">
        <v>1</v>
      </c>
      <c r="B62" s="18" t="s">
        <v>25</v>
      </c>
      <c r="C62" s="23" t="s">
        <v>33</v>
      </c>
      <c r="D62" s="24">
        <v>298</v>
      </c>
      <c r="E62" s="31">
        <v>3.9</v>
      </c>
      <c r="F62" s="25">
        <f>D62*E62</f>
        <v>1162.2</v>
      </c>
      <c r="G62" s="31">
        <v>4.0999999999999996</v>
      </c>
      <c r="H62" s="26">
        <f t="shared" ref="H62:H69" si="25">D62*G62</f>
        <v>1221.8</v>
      </c>
      <c r="I62" s="31">
        <v>5</v>
      </c>
      <c r="J62" s="26">
        <f t="shared" si="1"/>
        <v>1490</v>
      </c>
      <c r="K62" s="31" t="s">
        <v>87</v>
      </c>
      <c r="L62" s="25" t="s">
        <v>87</v>
      </c>
      <c r="M62" s="27">
        <f t="shared" ref="M62:M69" si="26">TRUNC(AVERAGE(E62,G62,I62,K62),2)</f>
        <v>4.33</v>
      </c>
      <c r="N62" s="27">
        <f t="shared" ref="N62:N69" si="27">D62*M62</f>
        <v>1290.3399999999999</v>
      </c>
      <c r="O62" s="28">
        <f t="shared" ref="O62:O69" si="28">STDEV(E62,G62,I62,K62)</f>
        <v>0.58594652770822886</v>
      </c>
      <c r="P62" s="29">
        <f t="shared" ref="P62:P69" si="29">TRUNC(O62/M62*100)/100</f>
        <v>0.13</v>
      </c>
      <c r="Q62" s="30">
        <f t="shared" ref="Q62:Q69" si="30">COUNTA(E62,G62,I62,K62)</f>
        <v>4</v>
      </c>
    </row>
    <row r="63" spans="1:17" ht="42" customHeight="1" x14ac:dyDescent="0.2">
      <c r="A63" s="22">
        <v>2</v>
      </c>
      <c r="B63" s="18" t="s">
        <v>26</v>
      </c>
      <c r="C63" s="23" t="s">
        <v>33</v>
      </c>
      <c r="D63" s="24">
        <v>298</v>
      </c>
      <c r="E63" s="31">
        <v>10</v>
      </c>
      <c r="F63" s="25">
        <f t="shared" ref="F63:F67" si="31">D63*E63</f>
        <v>2980</v>
      </c>
      <c r="G63" s="31">
        <v>10</v>
      </c>
      <c r="H63" s="26">
        <f t="shared" si="25"/>
        <v>2980</v>
      </c>
      <c r="I63" s="31">
        <v>12</v>
      </c>
      <c r="J63" s="26">
        <f t="shared" si="1"/>
        <v>3576</v>
      </c>
      <c r="K63" s="31" t="s">
        <v>87</v>
      </c>
      <c r="L63" s="25" t="s">
        <v>87</v>
      </c>
      <c r="M63" s="27">
        <f t="shared" si="26"/>
        <v>10.66</v>
      </c>
      <c r="N63" s="27">
        <f t="shared" si="27"/>
        <v>3176.68</v>
      </c>
      <c r="O63" s="28">
        <f t="shared" si="28"/>
        <v>1.1547005383792517</v>
      </c>
      <c r="P63" s="29">
        <f t="shared" si="29"/>
        <v>0.1</v>
      </c>
      <c r="Q63" s="30">
        <f t="shared" si="30"/>
        <v>4</v>
      </c>
    </row>
    <row r="64" spans="1:17" ht="42" customHeight="1" x14ac:dyDescent="0.2">
      <c r="A64" s="22">
        <v>3</v>
      </c>
      <c r="B64" s="18" t="s">
        <v>27</v>
      </c>
      <c r="C64" s="23" t="s">
        <v>33</v>
      </c>
      <c r="D64" s="24">
        <v>298</v>
      </c>
      <c r="E64" s="31">
        <v>3.95</v>
      </c>
      <c r="F64" s="25">
        <f t="shared" si="31"/>
        <v>1177.1000000000001</v>
      </c>
      <c r="G64" s="31">
        <v>4.0999999999999996</v>
      </c>
      <c r="H64" s="26">
        <f t="shared" si="25"/>
        <v>1221.8</v>
      </c>
      <c r="I64" s="31">
        <v>5</v>
      </c>
      <c r="J64" s="26">
        <f t="shared" si="1"/>
        <v>1490</v>
      </c>
      <c r="K64" s="31" t="s">
        <v>87</v>
      </c>
      <c r="L64" s="25" t="s">
        <v>87</v>
      </c>
      <c r="M64" s="27">
        <f t="shared" si="26"/>
        <v>4.3499999999999996</v>
      </c>
      <c r="N64" s="27">
        <f t="shared" si="27"/>
        <v>1296.3</v>
      </c>
      <c r="O64" s="28">
        <f t="shared" si="28"/>
        <v>0.56789083458002565</v>
      </c>
      <c r="P64" s="29">
        <f t="shared" si="29"/>
        <v>0.13</v>
      </c>
      <c r="Q64" s="30">
        <f t="shared" si="30"/>
        <v>4</v>
      </c>
    </row>
    <row r="65" spans="1:17" ht="42" customHeight="1" x14ac:dyDescent="0.2">
      <c r="A65" s="22">
        <v>4</v>
      </c>
      <c r="B65" s="18" t="s">
        <v>28</v>
      </c>
      <c r="C65" s="23" t="s">
        <v>33</v>
      </c>
      <c r="D65" s="24">
        <v>298</v>
      </c>
      <c r="E65" s="31">
        <v>3.95</v>
      </c>
      <c r="F65" s="25">
        <f t="shared" si="31"/>
        <v>1177.1000000000001</v>
      </c>
      <c r="G65" s="31">
        <v>4.0999999999999996</v>
      </c>
      <c r="H65" s="26">
        <f t="shared" si="25"/>
        <v>1221.8</v>
      </c>
      <c r="I65" s="31">
        <v>5</v>
      </c>
      <c r="J65" s="26">
        <f t="shared" si="1"/>
        <v>1490</v>
      </c>
      <c r="K65" s="31" t="s">
        <v>87</v>
      </c>
      <c r="L65" s="25" t="s">
        <v>87</v>
      </c>
      <c r="M65" s="27">
        <f t="shared" si="26"/>
        <v>4.3499999999999996</v>
      </c>
      <c r="N65" s="27">
        <f t="shared" si="27"/>
        <v>1296.3</v>
      </c>
      <c r="O65" s="28">
        <f t="shared" si="28"/>
        <v>0.56789083458002565</v>
      </c>
      <c r="P65" s="29">
        <f t="shared" si="29"/>
        <v>0.13</v>
      </c>
      <c r="Q65" s="30">
        <f t="shared" si="30"/>
        <v>4</v>
      </c>
    </row>
    <row r="66" spans="1:17" ht="42" customHeight="1" x14ac:dyDescent="0.2">
      <c r="A66" s="22">
        <v>5</v>
      </c>
      <c r="B66" s="18" t="s">
        <v>29</v>
      </c>
      <c r="C66" s="23" t="s">
        <v>34</v>
      </c>
      <c r="D66" s="23">
        <v>12</v>
      </c>
      <c r="E66" s="31">
        <v>3145</v>
      </c>
      <c r="F66" s="25">
        <f t="shared" si="31"/>
        <v>37740</v>
      </c>
      <c r="G66" s="31">
        <v>2000</v>
      </c>
      <c r="H66" s="26">
        <f t="shared" si="25"/>
        <v>24000</v>
      </c>
      <c r="I66" s="31">
        <v>3000</v>
      </c>
      <c r="J66" s="26">
        <f t="shared" si="1"/>
        <v>36000</v>
      </c>
      <c r="K66" s="31" t="s">
        <v>87</v>
      </c>
      <c r="L66" s="25" t="s">
        <v>87</v>
      </c>
      <c r="M66" s="27">
        <f t="shared" si="26"/>
        <v>2715</v>
      </c>
      <c r="N66" s="27">
        <f t="shared" si="27"/>
        <v>32580</v>
      </c>
      <c r="O66" s="28">
        <f t="shared" si="28"/>
        <v>623.43804824537301</v>
      </c>
      <c r="P66" s="29">
        <f t="shared" si="29"/>
        <v>0.22</v>
      </c>
      <c r="Q66" s="30">
        <f t="shared" si="30"/>
        <v>4</v>
      </c>
    </row>
    <row r="67" spans="1:17" ht="42" customHeight="1" x14ac:dyDescent="0.2">
      <c r="A67" s="22">
        <v>6</v>
      </c>
      <c r="B67" s="18" t="s">
        <v>30</v>
      </c>
      <c r="C67" s="23" t="s">
        <v>34</v>
      </c>
      <c r="D67" s="23">
        <v>12</v>
      </c>
      <c r="E67" s="31">
        <v>280</v>
      </c>
      <c r="F67" s="25">
        <f t="shared" si="31"/>
        <v>3360</v>
      </c>
      <c r="G67" s="31">
        <v>280</v>
      </c>
      <c r="H67" s="26">
        <f t="shared" si="25"/>
        <v>3360</v>
      </c>
      <c r="I67" s="31">
        <v>310</v>
      </c>
      <c r="J67" s="26">
        <f t="shared" si="1"/>
        <v>3720</v>
      </c>
      <c r="K67" s="31" t="s">
        <v>87</v>
      </c>
      <c r="L67" s="25" t="s">
        <v>87</v>
      </c>
      <c r="M67" s="27">
        <f t="shared" si="26"/>
        <v>290</v>
      </c>
      <c r="N67" s="27">
        <f t="shared" si="27"/>
        <v>3480</v>
      </c>
      <c r="O67" s="28">
        <f t="shared" si="28"/>
        <v>17.320508075688775</v>
      </c>
      <c r="P67" s="29">
        <f t="shared" si="29"/>
        <v>0.05</v>
      </c>
      <c r="Q67" s="30">
        <f t="shared" si="30"/>
        <v>4</v>
      </c>
    </row>
    <row r="68" spans="1:17" ht="42" customHeight="1" x14ac:dyDescent="0.2">
      <c r="A68" s="22">
        <v>7</v>
      </c>
      <c r="B68" s="18" t="s">
        <v>31</v>
      </c>
      <c r="C68" s="23" t="s">
        <v>34</v>
      </c>
      <c r="D68" s="23">
        <v>4</v>
      </c>
      <c r="E68" s="31" t="s">
        <v>87</v>
      </c>
      <c r="F68" s="25" t="s">
        <v>87</v>
      </c>
      <c r="G68" s="31">
        <v>2000</v>
      </c>
      <c r="H68" s="26">
        <f t="shared" si="25"/>
        <v>8000</v>
      </c>
      <c r="I68" s="31">
        <v>2000</v>
      </c>
      <c r="J68" s="26">
        <f t="shared" si="1"/>
        <v>8000</v>
      </c>
      <c r="K68" s="31">
        <v>2480</v>
      </c>
      <c r="L68" s="26">
        <f t="shared" ref="L68:L69" si="32">K68*D68</f>
        <v>9920</v>
      </c>
      <c r="M68" s="27">
        <f t="shared" si="26"/>
        <v>2160</v>
      </c>
      <c r="N68" s="27">
        <f t="shared" si="27"/>
        <v>8640</v>
      </c>
      <c r="O68" s="28">
        <f t="shared" si="28"/>
        <v>277.12812921102039</v>
      </c>
      <c r="P68" s="29">
        <f t="shared" si="29"/>
        <v>0.12</v>
      </c>
      <c r="Q68" s="30">
        <f t="shared" si="30"/>
        <v>4</v>
      </c>
    </row>
    <row r="69" spans="1:17" ht="42" customHeight="1" x14ac:dyDescent="0.2">
      <c r="A69" s="22">
        <v>8</v>
      </c>
      <c r="B69" s="18" t="s">
        <v>32</v>
      </c>
      <c r="C69" s="23" t="s">
        <v>35</v>
      </c>
      <c r="D69" s="23">
        <v>30</v>
      </c>
      <c r="E69" s="31" t="s">
        <v>87</v>
      </c>
      <c r="F69" s="25" t="s">
        <v>87</v>
      </c>
      <c r="G69" s="31">
        <v>2000</v>
      </c>
      <c r="H69" s="26">
        <f t="shared" si="25"/>
        <v>60000</v>
      </c>
      <c r="I69" s="31">
        <v>2000</v>
      </c>
      <c r="J69" s="26">
        <f t="shared" si="1"/>
        <v>60000</v>
      </c>
      <c r="K69" s="31">
        <v>2480</v>
      </c>
      <c r="L69" s="26">
        <f t="shared" si="32"/>
        <v>74400</v>
      </c>
      <c r="M69" s="27">
        <f t="shared" si="26"/>
        <v>2160</v>
      </c>
      <c r="N69" s="27">
        <f t="shared" si="27"/>
        <v>64800</v>
      </c>
      <c r="O69" s="28">
        <f t="shared" si="28"/>
        <v>277.12812921102039</v>
      </c>
      <c r="P69" s="29">
        <f t="shared" si="29"/>
        <v>0.12</v>
      </c>
      <c r="Q69" s="30">
        <f t="shared" si="30"/>
        <v>4</v>
      </c>
    </row>
    <row r="70" spans="1:17" ht="42" customHeight="1" x14ac:dyDescent="0.2">
      <c r="A70" s="71" t="s">
        <v>36</v>
      </c>
      <c r="B70" s="72"/>
      <c r="C70" s="72"/>
      <c r="D70" s="73"/>
      <c r="E70" s="56">
        <f>SUM(F62:F69)</f>
        <v>47596.4</v>
      </c>
      <c r="F70" s="57"/>
      <c r="G70" s="56">
        <f>SUM(H62:H69)</f>
        <v>102005.4</v>
      </c>
      <c r="H70" s="57"/>
      <c r="I70" s="56">
        <f>SUM(J62:J69)</f>
        <v>115766</v>
      </c>
      <c r="J70" s="57"/>
      <c r="K70" s="56">
        <f>SUM(L62:L69)</f>
        <v>84320</v>
      </c>
      <c r="L70" s="57"/>
      <c r="M70" s="27"/>
      <c r="N70" s="27">
        <f>SUM(N62:N69)</f>
        <v>116559.62</v>
      </c>
      <c r="O70" s="28"/>
      <c r="P70" s="29"/>
      <c r="Q70" s="30"/>
    </row>
    <row r="71" spans="1:17" ht="42" customHeight="1" x14ac:dyDescent="0.2">
      <c r="A71" s="65" t="s">
        <v>56</v>
      </c>
      <c r="B71" s="66"/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</row>
    <row r="72" spans="1:17" ht="42" customHeight="1" x14ac:dyDescent="0.2">
      <c r="A72" s="62" t="s">
        <v>1</v>
      </c>
      <c r="B72" s="58" t="s">
        <v>2</v>
      </c>
      <c r="C72" s="58" t="s">
        <v>3</v>
      </c>
      <c r="D72" s="58" t="s">
        <v>19</v>
      </c>
      <c r="E72" s="63" t="s">
        <v>67</v>
      </c>
      <c r="F72" s="64"/>
      <c r="G72" s="63" t="s">
        <v>68</v>
      </c>
      <c r="H72" s="64"/>
      <c r="I72" s="63" t="s">
        <v>69</v>
      </c>
      <c r="J72" s="64"/>
      <c r="K72" s="63" t="s">
        <v>97</v>
      </c>
      <c r="L72" s="64"/>
      <c r="M72" s="58" t="s">
        <v>6</v>
      </c>
      <c r="N72" s="58"/>
      <c r="O72" s="58"/>
      <c r="P72" s="58"/>
      <c r="Q72" s="59"/>
    </row>
    <row r="73" spans="1:17" ht="42" customHeight="1" x14ac:dyDescent="0.2">
      <c r="A73" s="62"/>
      <c r="B73" s="58"/>
      <c r="C73" s="58"/>
      <c r="D73" s="58"/>
      <c r="E73" s="58" t="s">
        <v>66</v>
      </c>
      <c r="F73" s="58"/>
      <c r="G73" s="58" t="s">
        <v>62</v>
      </c>
      <c r="H73" s="58"/>
      <c r="I73" s="60" t="s">
        <v>70</v>
      </c>
      <c r="J73" s="61"/>
      <c r="K73" s="60" t="s">
        <v>98</v>
      </c>
      <c r="L73" s="61"/>
      <c r="M73" s="58" t="s">
        <v>11</v>
      </c>
      <c r="N73" s="58"/>
      <c r="O73" s="58"/>
      <c r="P73" s="58"/>
      <c r="Q73" s="59"/>
    </row>
    <row r="74" spans="1:17" ht="42" customHeight="1" x14ac:dyDescent="0.2">
      <c r="A74" s="62"/>
      <c r="B74" s="58"/>
      <c r="C74" s="58"/>
      <c r="D74" s="58"/>
      <c r="E74" s="19" t="s">
        <v>20</v>
      </c>
      <c r="F74" s="19" t="s">
        <v>21</v>
      </c>
      <c r="G74" s="19" t="s">
        <v>20</v>
      </c>
      <c r="H74" s="19" t="s">
        <v>21</v>
      </c>
      <c r="I74" s="19" t="s">
        <v>20</v>
      </c>
      <c r="J74" s="19" t="s">
        <v>21</v>
      </c>
      <c r="K74" s="19" t="s">
        <v>20</v>
      </c>
      <c r="L74" s="19" t="s">
        <v>21</v>
      </c>
      <c r="M74" s="20" t="s">
        <v>7</v>
      </c>
      <c r="N74" s="20" t="s">
        <v>12</v>
      </c>
      <c r="O74" s="20" t="s">
        <v>8</v>
      </c>
      <c r="P74" s="20" t="s">
        <v>9</v>
      </c>
      <c r="Q74" s="21" t="s">
        <v>10</v>
      </c>
    </row>
    <row r="75" spans="1:17" ht="42" customHeight="1" x14ac:dyDescent="0.2">
      <c r="A75" s="22">
        <v>1</v>
      </c>
      <c r="B75" s="18" t="s">
        <v>25</v>
      </c>
      <c r="C75" s="23" t="s">
        <v>33</v>
      </c>
      <c r="D75" s="24">
        <v>298</v>
      </c>
      <c r="E75" s="31">
        <v>4.0999999999999996</v>
      </c>
      <c r="F75" s="25">
        <f>D75*E75</f>
        <v>1221.8</v>
      </c>
      <c r="G75" s="31">
        <v>4.3</v>
      </c>
      <c r="H75" s="26">
        <f t="shared" ref="H75:H82" si="33">D75*G75</f>
        <v>1281.3999999999999</v>
      </c>
      <c r="I75" s="31">
        <v>5</v>
      </c>
      <c r="J75" s="26">
        <f t="shared" si="1"/>
        <v>1490</v>
      </c>
      <c r="K75" s="31" t="s">
        <v>87</v>
      </c>
      <c r="L75" s="26" t="s">
        <v>87</v>
      </c>
      <c r="M75" s="27">
        <f t="shared" ref="M75:M82" si="34">TRUNC(AVERAGE(E75,G75,I75,K75),2)</f>
        <v>4.46</v>
      </c>
      <c r="N75" s="27">
        <f t="shared" ref="N75:N82" si="35">D75*M75</f>
        <v>1329.08</v>
      </c>
      <c r="O75" s="28">
        <f t="shared" ref="O75:O82" si="36">STDEV(E75,G75,I75,K75)</f>
        <v>0.47258156262526102</v>
      </c>
      <c r="P75" s="29">
        <f t="shared" ref="P75:P82" si="37">TRUNC(O75/M75*100)/100</f>
        <v>0.1</v>
      </c>
      <c r="Q75" s="30">
        <f t="shared" ref="Q75:Q82" si="38">COUNTA(E75,G75,I75,K75)</f>
        <v>4</v>
      </c>
    </row>
    <row r="76" spans="1:17" ht="42" customHeight="1" x14ac:dyDescent="0.2">
      <c r="A76" s="22">
        <v>2</v>
      </c>
      <c r="B76" s="18" t="s">
        <v>26</v>
      </c>
      <c r="C76" s="23" t="s">
        <v>33</v>
      </c>
      <c r="D76" s="24">
        <v>298</v>
      </c>
      <c r="E76" s="31">
        <v>11</v>
      </c>
      <c r="F76" s="25">
        <f t="shared" ref="F76:F80" si="39">D76*E76</f>
        <v>3278</v>
      </c>
      <c r="G76" s="31">
        <v>12</v>
      </c>
      <c r="H76" s="26">
        <f t="shared" si="33"/>
        <v>3576</v>
      </c>
      <c r="I76" s="31">
        <v>15</v>
      </c>
      <c r="J76" s="26">
        <f t="shared" si="1"/>
        <v>4470</v>
      </c>
      <c r="K76" s="19" t="s">
        <v>87</v>
      </c>
      <c r="L76" s="26" t="s">
        <v>87</v>
      </c>
      <c r="M76" s="27">
        <f t="shared" si="34"/>
        <v>12.66</v>
      </c>
      <c r="N76" s="27">
        <f t="shared" si="35"/>
        <v>3772.68</v>
      </c>
      <c r="O76" s="28">
        <f t="shared" si="36"/>
        <v>2.0816659994661348</v>
      </c>
      <c r="P76" s="29">
        <f t="shared" si="37"/>
        <v>0.16</v>
      </c>
      <c r="Q76" s="30">
        <f t="shared" si="38"/>
        <v>4</v>
      </c>
    </row>
    <row r="77" spans="1:17" ht="42" customHeight="1" x14ac:dyDescent="0.2">
      <c r="A77" s="22">
        <v>3</v>
      </c>
      <c r="B77" s="18" t="s">
        <v>27</v>
      </c>
      <c r="C77" s="23" t="s">
        <v>33</v>
      </c>
      <c r="D77" s="24">
        <v>298</v>
      </c>
      <c r="E77" s="31">
        <v>4.1500000000000004</v>
      </c>
      <c r="F77" s="25">
        <f t="shared" si="39"/>
        <v>1236.7</v>
      </c>
      <c r="G77" s="31">
        <v>4.3</v>
      </c>
      <c r="H77" s="26">
        <f t="shared" si="33"/>
        <v>1281.3999999999999</v>
      </c>
      <c r="I77" s="31">
        <v>5</v>
      </c>
      <c r="J77" s="26">
        <f t="shared" si="1"/>
        <v>1490</v>
      </c>
      <c r="K77" s="31" t="s">
        <v>87</v>
      </c>
      <c r="L77" s="26" t="s">
        <v>87</v>
      </c>
      <c r="M77" s="27">
        <f t="shared" si="34"/>
        <v>4.4800000000000004</v>
      </c>
      <c r="N77" s="27">
        <f t="shared" si="35"/>
        <v>1335.0400000000002</v>
      </c>
      <c r="O77" s="28">
        <f t="shared" si="36"/>
        <v>0.45368858629387321</v>
      </c>
      <c r="P77" s="29">
        <f t="shared" si="37"/>
        <v>0.1</v>
      </c>
      <c r="Q77" s="30">
        <f t="shared" si="38"/>
        <v>4</v>
      </c>
    </row>
    <row r="78" spans="1:17" ht="42" customHeight="1" x14ac:dyDescent="0.2">
      <c r="A78" s="22">
        <v>4</v>
      </c>
      <c r="B78" s="18" t="s">
        <v>28</v>
      </c>
      <c r="C78" s="23" t="s">
        <v>33</v>
      </c>
      <c r="D78" s="24">
        <v>298</v>
      </c>
      <c r="E78" s="31">
        <v>4.1500000000000004</v>
      </c>
      <c r="F78" s="25">
        <f t="shared" si="39"/>
        <v>1236.7</v>
      </c>
      <c r="G78" s="31">
        <v>4.3</v>
      </c>
      <c r="H78" s="26">
        <f t="shared" si="33"/>
        <v>1281.3999999999999</v>
      </c>
      <c r="I78" s="31">
        <v>5</v>
      </c>
      <c r="J78" s="26">
        <f t="shared" si="1"/>
        <v>1490</v>
      </c>
      <c r="K78" s="31" t="s">
        <v>87</v>
      </c>
      <c r="L78" s="26" t="s">
        <v>87</v>
      </c>
      <c r="M78" s="27">
        <f t="shared" si="34"/>
        <v>4.4800000000000004</v>
      </c>
      <c r="N78" s="27">
        <f t="shared" si="35"/>
        <v>1335.0400000000002</v>
      </c>
      <c r="O78" s="28">
        <f t="shared" si="36"/>
        <v>0.45368858629387321</v>
      </c>
      <c r="P78" s="29">
        <f t="shared" si="37"/>
        <v>0.1</v>
      </c>
      <c r="Q78" s="30">
        <f t="shared" si="38"/>
        <v>4</v>
      </c>
    </row>
    <row r="79" spans="1:17" ht="42" customHeight="1" x14ac:dyDescent="0.2">
      <c r="A79" s="22">
        <v>5</v>
      </c>
      <c r="B79" s="18" t="s">
        <v>29</v>
      </c>
      <c r="C79" s="23" t="s">
        <v>34</v>
      </c>
      <c r="D79" s="23">
        <v>12</v>
      </c>
      <c r="E79" s="31" t="s">
        <v>87</v>
      </c>
      <c r="F79" s="25" t="s">
        <v>87</v>
      </c>
      <c r="G79" s="31">
        <v>2000</v>
      </c>
      <c r="H79" s="26">
        <f t="shared" si="33"/>
        <v>24000</v>
      </c>
      <c r="I79" s="31">
        <v>2000</v>
      </c>
      <c r="J79" s="26">
        <f t="shared" si="1"/>
        <v>24000</v>
      </c>
      <c r="K79" s="31">
        <v>2480</v>
      </c>
      <c r="L79" s="26">
        <f t="shared" ref="L79:L82" si="40">K79*D79</f>
        <v>29760</v>
      </c>
      <c r="M79" s="27">
        <f t="shared" si="34"/>
        <v>2160</v>
      </c>
      <c r="N79" s="27">
        <f t="shared" si="35"/>
        <v>25920</v>
      </c>
      <c r="O79" s="28">
        <f t="shared" si="36"/>
        <v>277.12812921102039</v>
      </c>
      <c r="P79" s="29">
        <f t="shared" si="37"/>
        <v>0.12</v>
      </c>
      <c r="Q79" s="30">
        <f t="shared" si="38"/>
        <v>4</v>
      </c>
    </row>
    <row r="80" spans="1:17" ht="42" customHeight="1" x14ac:dyDescent="0.2">
      <c r="A80" s="22">
        <v>6</v>
      </c>
      <c r="B80" s="18" t="s">
        <v>30</v>
      </c>
      <c r="C80" s="23" t="s">
        <v>34</v>
      </c>
      <c r="D80" s="23">
        <v>12</v>
      </c>
      <c r="E80" s="31">
        <v>310</v>
      </c>
      <c r="F80" s="25">
        <f t="shared" si="39"/>
        <v>3720</v>
      </c>
      <c r="G80" s="31">
        <v>310</v>
      </c>
      <c r="H80" s="26">
        <f t="shared" si="33"/>
        <v>3720</v>
      </c>
      <c r="I80" s="31">
        <v>400</v>
      </c>
      <c r="J80" s="26">
        <f t="shared" si="1"/>
        <v>4800</v>
      </c>
      <c r="K80" s="31" t="s">
        <v>87</v>
      </c>
      <c r="L80" s="26" t="s">
        <v>87</v>
      </c>
      <c r="M80" s="27">
        <f t="shared" si="34"/>
        <v>340</v>
      </c>
      <c r="N80" s="27">
        <f t="shared" si="35"/>
        <v>4080</v>
      </c>
      <c r="O80" s="28">
        <f t="shared" si="36"/>
        <v>51.96152422706632</v>
      </c>
      <c r="P80" s="29">
        <f t="shared" si="37"/>
        <v>0.15</v>
      </c>
      <c r="Q80" s="30">
        <f t="shared" si="38"/>
        <v>4</v>
      </c>
    </row>
    <row r="81" spans="1:17" ht="42" customHeight="1" x14ac:dyDescent="0.2">
      <c r="A81" s="22">
        <v>7</v>
      </c>
      <c r="B81" s="18" t="s">
        <v>31</v>
      </c>
      <c r="C81" s="23" t="s">
        <v>34</v>
      </c>
      <c r="D81" s="23">
        <v>4</v>
      </c>
      <c r="E81" s="31" t="s">
        <v>87</v>
      </c>
      <c r="F81" s="25" t="s">
        <v>87</v>
      </c>
      <c r="G81" s="31">
        <v>2000</v>
      </c>
      <c r="H81" s="26">
        <f t="shared" si="33"/>
        <v>8000</v>
      </c>
      <c r="I81" s="31">
        <v>2000</v>
      </c>
      <c r="J81" s="26">
        <f t="shared" si="1"/>
        <v>8000</v>
      </c>
      <c r="K81" s="31">
        <v>2480</v>
      </c>
      <c r="L81" s="26">
        <f t="shared" si="40"/>
        <v>9920</v>
      </c>
      <c r="M81" s="27">
        <f t="shared" si="34"/>
        <v>2160</v>
      </c>
      <c r="N81" s="27">
        <f t="shared" si="35"/>
        <v>8640</v>
      </c>
      <c r="O81" s="28">
        <f t="shared" si="36"/>
        <v>277.12812921102039</v>
      </c>
      <c r="P81" s="29">
        <f t="shared" si="37"/>
        <v>0.12</v>
      </c>
      <c r="Q81" s="30">
        <f t="shared" si="38"/>
        <v>4</v>
      </c>
    </row>
    <row r="82" spans="1:17" ht="42" customHeight="1" x14ac:dyDescent="0.2">
      <c r="A82" s="22">
        <v>8</v>
      </c>
      <c r="B82" s="18" t="s">
        <v>32</v>
      </c>
      <c r="C82" s="23" t="s">
        <v>35</v>
      </c>
      <c r="D82" s="23">
        <v>30</v>
      </c>
      <c r="E82" s="31" t="s">
        <v>87</v>
      </c>
      <c r="F82" s="25" t="s">
        <v>87</v>
      </c>
      <c r="G82" s="31">
        <v>2000</v>
      </c>
      <c r="H82" s="26">
        <f t="shared" si="33"/>
        <v>60000</v>
      </c>
      <c r="I82" s="31">
        <v>2000</v>
      </c>
      <c r="J82" s="26">
        <f t="shared" si="1"/>
        <v>60000</v>
      </c>
      <c r="K82" s="31">
        <v>2480</v>
      </c>
      <c r="L82" s="26">
        <f t="shared" si="40"/>
        <v>74400</v>
      </c>
      <c r="M82" s="27">
        <f t="shared" si="34"/>
        <v>2160</v>
      </c>
      <c r="N82" s="27">
        <f t="shared" si="35"/>
        <v>64800</v>
      </c>
      <c r="O82" s="28">
        <f t="shared" si="36"/>
        <v>277.12812921102039</v>
      </c>
      <c r="P82" s="29">
        <f t="shared" si="37"/>
        <v>0.12</v>
      </c>
      <c r="Q82" s="30">
        <f t="shared" si="38"/>
        <v>4</v>
      </c>
    </row>
    <row r="83" spans="1:17" ht="42" customHeight="1" x14ac:dyDescent="0.2">
      <c r="A83" s="71" t="s">
        <v>36</v>
      </c>
      <c r="B83" s="72"/>
      <c r="C83" s="72"/>
      <c r="D83" s="73"/>
      <c r="E83" s="56">
        <f>SUM(F75:F82)</f>
        <v>10693.2</v>
      </c>
      <c r="F83" s="57"/>
      <c r="G83" s="56">
        <f>SUM(H75:H82)</f>
        <v>103140.2</v>
      </c>
      <c r="H83" s="57"/>
      <c r="I83" s="56">
        <f>SUM(J75:J82)</f>
        <v>105740</v>
      </c>
      <c r="J83" s="57"/>
      <c r="K83" s="56">
        <f>SUM(L75:L82)</f>
        <v>114080</v>
      </c>
      <c r="L83" s="57"/>
      <c r="M83" s="27"/>
      <c r="N83" s="27">
        <f>SUM(N75:N82)</f>
        <v>111211.84</v>
      </c>
      <c r="O83" s="28"/>
      <c r="P83" s="29"/>
      <c r="Q83" s="30"/>
    </row>
    <row r="84" spans="1:17" ht="42" customHeight="1" x14ac:dyDescent="0.2">
      <c r="A84" s="65" t="s">
        <v>57</v>
      </c>
      <c r="B84" s="66"/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</row>
    <row r="85" spans="1:17" ht="42" customHeight="1" x14ac:dyDescent="0.2">
      <c r="A85" s="62" t="s">
        <v>1</v>
      </c>
      <c r="B85" s="58" t="s">
        <v>2</v>
      </c>
      <c r="C85" s="58" t="s">
        <v>3</v>
      </c>
      <c r="D85" s="58" t="s">
        <v>19</v>
      </c>
      <c r="E85" s="63" t="s">
        <v>80</v>
      </c>
      <c r="F85" s="64"/>
      <c r="G85" s="63" t="s">
        <v>84</v>
      </c>
      <c r="H85" s="64"/>
      <c r="I85" s="63" t="s">
        <v>69</v>
      </c>
      <c r="J85" s="64"/>
      <c r="K85" s="63" t="s">
        <v>99</v>
      </c>
      <c r="L85" s="64"/>
      <c r="M85" s="58" t="s">
        <v>6</v>
      </c>
      <c r="N85" s="58"/>
      <c r="O85" s="58"/>
      <c r="P85" s="58"/>
      <c r="Q85" s="59"/>
    </row>
    <row r="86" spans="1:17" ht="42" customHeight="1" x14ac:dyDescent="0.2">
      <c r="A86" s="62"/>
      <c r="B86" s="58"/>
      <c r="C86" s="58"/>
      <c r="D86" s="58"/>
      <c r="E86" s="58" t="s">
        <v>81</v>
      </c>
      <c r="F86" s="58"/>
      <c r="G86" s="58" t="s">
        <v>85</v>
      </c>
      <c r="H86" s="58"/>
      <c r="I86" s="60" t="s">
        <v>70</v>
      </c>
      <c r="J86" s="61"/>
      <c r="K86" s="60" t="s">
        <v>83</v>
      </c>
      <c r="L86" s="61"/>
      <c r="M86" s="58" t="s">
        <v>11</v>
      </c>
      <c r="N86" s="58"/>
      <c r="O86" s="58"/>
      <c r="P86" s="58"/>
      <c r="Q86" s="59"/>
    </row>
    <row r="87" spans="1:17" ht="42" customHeight="1" x14ac:dyDescent="0.2">
      <c r="A87" s="62"/>
      <c r="B87" s="58"/>
      <c r="C87" s="58"/>
      <c r="D87" s="58"/>
      <c r="E87" s="19" t="s">
        <v>20</v>
      </c>
      <c r="F87" s="19" t="s">
        <v>21</v>
      </c>
      <c r="G87" s="19" t="s">
        <v>20</v>
      </c>
      <c r="H87" s="19" t="s">
        <v>21</v>
      </c>
      <c r="I87" s="19" t="s">
        <v>20</v>
      </c>
      <c r="J87" s="19" t="s">
        <v>21</v>
      </c>
      <c r="K87" s="19" t="s">
        <v>20</v>
      </c>
      <c r="L87" s="19" t="s">
        <v>21</v>
      </c>
      <c r="M87" s="20" t="s">
        <v>7</v>
      </c>
      <c r="N87" s="20" t="s">
        <v>12</v>
      </c>
      <c r="O87" s="20" t="s">
        <v>8</v>
      </c>
      <c r="P87" s="20" t="s">
        <v>9</v>
      </c>
      <c r="Q87" s="21" t="s">
        <v>10</v>
      </c>
    </row>
    <row r="88" spans="1:17" ht="42" customHeight="1" x14ac:dyDescent="0.2">
      <c r="A88" s="22">
        <v>1</v>
      </c>
      <c r="B88" s="18" t="s">
        <v>25</v>
      </c>
      <c r="C88" s="23" t="s">
        <v>33</v>
      </c>
      <c r="D88" s="24">
        <v>2740</v>
      </c>
      <c r="E88" s="31">
        <v>3.43</v>
      </c>
      <c r="F88" s="25">
        <f>D88*E88</f>
        <v>9398.2000000000007</v>
      </c>
      <c r="G88" s="31">
        <v>3.43</v>
      </c>
      <c r="H88" s="26">
        <f t="shared" ref="H88:H110" si="41">D88*G88</f>
        <v>9398.2000000000007</v>
      </c>
      <c r="I88" s="31">
        <v>3</v>
      </c>
      <c r="J88" s="26">
        <f t="shared" ref="J88:J167" si="42">$D88*I88</f>
        <v>8220</v>
      </c>
      <c r="K88" s="19">
        <v>3.43</v>
      </c>
      <c r="L88" s="26">
        <f t="shared" ref="L88:L110" si="43">K88*D88</f>
        <v>9398.2000000000007</v>
      </c>
      <c r="M88" s="27">
        <f t="shared" ref="M88:M111" si="44">TRUNC(AVERAGE(E88,G88,I88,K88),2)</f>
        <v>3.32</v>
      </c>
      <c r="N88" s="27">
        <f t="shared" ref="N88:N110" si="45">D88*M88</f>
        <v>9096.7999999999993</v>
      </c>
      <c r="O88" s="28">
        <f t="shared" ref="O88:O110" si="46">STDEV(E88,G88,I88,K88)</f>
        <v>0.21500000000000005</v>
      </c>
      <c r="P88" s="29">
        <f t="shared" ref="P88:P110" si="47">TRUNC(O88/M88*100)/100</f>
        <v>0.06</v>
      </c>
      <c r="Q88" s="30">
        <f t="shared" ref="Q88:Q110" si="48">COUNTA(E88,G88,I88,K88)</f>
        <v>4</v>
      </c>
    </row>
    <row r="89" spans="1:17" ht="42" customHeight="1" x14ac:dyDescent="0.2">
      <c r="A89" s="62" t="s">
        <v>1</v>
      </c>
      <c r="B89" s="58" t="s">
        <v>2</v>
      </c>
      <c r="C89" s="58" t="s">
        <v>3</v>
      </c>
      <c r="D89" s="58" t="s">
        <v>19</v>
      </c>
      <c r="E89" s="63" t="s">
        <v>67</v>
      </c>
      <c r="F89" s="64"/>
      <c r="G89" s="63" t="s">
        <v>68</v>
      </c>
      <c r="H89" s="64"/>
      <c r="I89" s="63" t="s">
        <v>69</v>
      </c>
      <c r="J89" s="64"/>
      <c r="K89" s="63" t="s">
        <v>87</v>
      </c>
      <c r="L89" s="64"/>
      <c r="M89" s="58" t="s">
        <v>6</v>
      </c>
      <c r="N89" s="58"/>
      <c r="O89" s="58"/>
      <c r="P89" s="58"/>
      <c r="Q89" s="59"/>
    </row>
    <row r="90" spans="1:17" ht="42" customHeight="1" x14ac:dyDescent="0.2">
      <c r="A90" s="62"/>
      <c r="B90" s="58"/>
      <c r="C90" s="58"/>
      <c r="D90" s="58"/>
      <c r="E90" s="58" t="s">
        <v>66</v>
      </c>
      <c r="F90" s="58"/>
      <c r="G90" s="58" t="s">
        <v>62</v>
      </c>
      <c r="H90" s="58"/>
      <c r="I90" s="60" t="s">
        <v>70</v>
      </c>
      <c r="J90" s="61"/>
      <c r="K90" s="60" t="s">
        <v>87</v>
      </c>
      <c r="L90" s="61"/>
      <c r="M90" s="58" t="s">
        <v>11</v>
      </c>
      <c r="N90" s="58"/>
      <c r="O90" s="58"/>
      <c r="P90" s="58"/>
      <c r="Q90" s="59"/>
    </row>
    <row r="91" spans="1:17" ht="42" customHeight="1" x14ac:dyDescent="0.2">
      <c r="A91" s="62"/>
      <c r="B91" s="58"/>
      <c r="C91" s="58"/>
      <c r="D91" s="58"/>
      <c r="E91" s="19" t="s">
        <v>20</v>
      </c>
      <c r="F91" s="19" t="s">
        <v>21</v>
      </c>
      <c r="G91" s="19" t="s">
        <v>20</v>
      </c>
      <c r="H91" s="19" t="s">
        <v>21</v>
      </c>
      <c r="I91" s="19" t="s">
        <v>20</v>
      </c>
      <c r="J91" s="19" t="s">
        <v>21</v>
      </c>
      <c r="K91" s="19" t="s">
        <v>20</v>
      </c>
      <c r="L91" s="19" t="s">
        <v>21</v>
      </c>
      <c r="M91" s="20" t="s">
        <v>7</v>
      </c>
      <c r="N91" s="20" t="s">
        <v>12</v>
      </c>
      <c r="O91" s="20" t="s">
        <v>8</v>
      </c>
      <c r="P91" s="20" t="s">
        <v>9</v>
      </c>
      <c r="Q91" s="21" t="s">
        <v>10</v>
      </c>
    </row>
    <row r="92" spans="1:17" ht="42" customHeight="1" x14ac:dyDescent="0.2">
      <c r="A92" s="22">
        <v>2</v>
      </c>
      <c r="B92" s="18" t="s">
        <v>26</v>
      </c>
      <c r="C92" s="23" t="s">
        <v>33</v>
      </c>
      <c r="D92" s="24">
        <v>2740</v>
      </c>
      <c r="E92" s="31">
        <v>6.8</v>
      </c>
      <c r="F92" s="25">
        <f t="shared" ref="F92:F106" si="49">D92*E92</f>
        <v>18632</v>
      </c>
      <c r="G92" s="31">
        <v>7.5</v>
      </c>
      <c r="H92" s="26">
        <f t="shared" si="41"/>
        <v>20550</v>
      </c>
      <c r="I92" s="31">
        <v>8.5</v>
      </c>
      <c r="J92" s="26">
        <f t="shared" si="42"/>
        <v>23290</v>
      </c>
      <c r="K92" s="19"/>
      <c r="L92" s="26">
        <f t="shared" si="43"/>
        <v>0</v>
      </c>
      <c r="M92" s="27">
        <f t="shared" si="44"/>
        <v>7.6</v>
      </c>
      <c r="N92" s="27">
        <f t="shared" si="45"/>
        <v>20824</v>
      </c>
      <c r="O92" s="28">
        <f t="shared" si="46"/>
        <v>0.85440037453175322</v>
      </c>
      <c r="P92" s="29">
        <f t="shared" si="47"/>
        <v>0.11</v>
      </c>
      <c r="Q92" s="30">
        <f t="shared" si="48"/>
        <v>3</v>
      </c>
    </row>
    <row r="93" spans="1:17" ht="42" customHeight="1" x14ac:dyDescent="0.2">
      <c r="A93" s="62" t="s">
        <v>1</v>
      </c>
      <c r="B93" s="58" t="s">
        <v>2</v>
      </c>
      <c r="C93" s="58" t="s">
        <v>3</v>
      </c>
      <c r="D93" s="58" t="s">
        <v>19</v>
      </c>
      <c r="E93" s="63" t="s">
        <v>100</v>
      </c>
      <c r="F93" s="64"/>
      <c r="G93" s="63" t="s">
        <v>68</v>
      </c>
      <c r="H93" s="64"/>
      <c r="I93" s="63" t="s">
        <v>69</v>
      </c>
      <c r="J93" s="64"/>
      <c r="K93" s="63" t="s">
        <v>84</v>
      </c>
      <c r="L93" s="64"/>
      <c r="M93" s="58" t="s">
        <v>6</v>
      </c>
      <c r="N93" s="58"/>
      <c r="O93" s="58"/>
      <c r="P93" s="58"/>
      <c r="Q93" s="59"/>
    </row>
    <row r="94" spans="1:17" ht="42" customHeight="1" x14ac:dyDescent="0.2">
      <c r="A94" s="62"/>
      <c r="B94" s="58"/>
      <c r="C94" s="58"/>
      <c r="D94" s="58"/>
      <c r="E94" s="58" t="s">
        <v>85</v>
      </c>
      <c r="F94" s="58"/>
      <c r="G94" s="58" t="s">
        <v>62</v>
      </c>
      <c r="H94" s="58"/>
      <c r="I94" s="60" t="s">
        <v>70</v>
      </c>
      <c r="J94" s="61"/>
      <c r="K94" s="60" t="s">
        <v>85</v>
      </c>
      <c r="L94" s="61"/>
      <c r="M94" s="58" t="s">
        <v>11</v>
      </c>
      <c r="N94" s="58"/>
      <c r="O94" s="58"/>
      <c r="P94" s="58"/>
      <c r="Q94" s="59"/>
    </row>
    <row r="95" spans="1:17" ht="42" customHeight="1" x14ac:dyDescent="0.2">
      <c r="A95" s="62"/>
      <c r="B95" s="58"/>
      <c r="C95" s="58"/>
      <c r="D95" s="58"/>
      <c r="E95" s="19" t="s">
        <v>20</v>
      </c>
      <c r="F95" s="19" t="s">
        <v>21</v>
      </c>
      <c r="G95" s="19" t="s">
        <v>20</v>
      </c>
      <c r="H95" s="19" t="s">
        <v>21</v>
      </c>
      <c r="I95" s="19" t="s">
        <v>20</v>
      </c>
      <c r="J95" s="19" t="s">
        <v>21</v>
      </c>
      <c r="K95" s="19" t="s">
        <v>20</v>
      </c>
      <c r="L95" s="19" t="s">
        <v>21</v>
      </c>
      <c r="M95" s="20" t="s">
        <v>7</v>
      </c>
      <c r="N95" s="20" t="s">
        <v>12</v>
      </c>
      <c r="O95" s="20" t="s">
        <v>8</v>
      </c>
      <c r="P95" s="20" t="s">
        <v>9</v>
      </c>
      <c r="Q95" s="21" t="s">
        <v>10</v>
      </c>
    </row>
    <row r="96" spans="1:17" ht="42" customHeight="1" x14ac:dyDescent="0.2">
      <c r="A96" s="22">
        <v>3</v>
      </c>
      <c r="B96" s="18" t="s">
        <v>27</v>
      </c>
      <c r="C96" s="23" t="s">
        <v>33</v>
      </c>
      <c r="D96" s="24">
        <v>2740</v>
      </c>
      <c r="E96" s="31">
        <v>3.43</v>
      </c>
      <c r="F96" s="25">
        <f t="shared" si="49"/>
        <v>9398.2000000000007</v>
      </c>
      <c r="G96" s="31">
        <v>2</v>
      </c>
      <c r="H96" s="26">
        <f t="shared" si="41"/>
        <v>5480</v>
      </c>
      <c r="I96" s="31">
        <v>3</v>
      </c>
      <c r="J96" s="26">
        <f t="shared" si="42"/>
        <v>8220</v>
      </c>
      <c r="K96" s="19">
        <v>3.43</v>
      </c>
      <c r="L96" s="26">
        <f t="shared" si="43"/>
        <v>9398.2000000000007</v>
      </c>
      <c r="M96" s="27">
        <f t="shared" si="44"/>
        <v>2.96</v>
      </c>
      <c r="N96" s="27">
        <f t="shared" si="45"/>
        <v>8110.4</v>
      </c>
      <c r="O96" s="28">
        <f t="shared" si="46"/>
        <v>0.67451216939849834</v>
      </c>
      <c r="P96" s="29">
        <f t="shared" si="47"/>
        <v>0.22</v>
      </c>
      <c r="Q96" s="30">
        <f t="shared" si="48"/>
        <v>4</v>
      </c>
    </row>
    <row r="97" spans="1:17" ht="42" customHeight="1" x14ac:dyDescent="0.2">
      <c r="A97" s="62" t="s">
        <v>1</v>
      </c>
      <c r="B97" s="58" t="s">
        <v>2</v>
      </c>
      <c r="C97" s="58" t="s">
        <v>3</v>
      </c>
      <c r="D97" s="58" t="s">
        <v>19</v>
      </c>
      <c r="E97" s="63" t="s">
        <v>80</v>
      </c>
      <c r="F97" s="64"/>
      <c r="G97" s="63" t="s">
        <v>68</v>
      </c>
      <c r="H97" s="64"/>
      <c r="I97" s="63" t="s">
        <v>69</v>
      </c>
      <c r="J97" s="64"/>
      <c r="K97" s="63" t="s">
        <v>84</v>
      </c>
      <c r="L97" s="64"/>
      <c r="M97" s="58" t="s">
        <v>6</v>
      </c>
      <c r="N97" s="58"/>
      <c r="O97" s="58"/>
      <c r="P97" s="58"/>
      <c r="Q97" s="59"/>
    </row>
    <row r="98" spans="1:17" ht="42" customHeight="1" x14ac:dyDescent="0.2">
      <c r="A98" s="62"/>
      <c r="B98" s="58"/>
      <c r="C98" s="58"/>
      <c r="D98" s="58"/>
      <c r="E98" s="58" t="s">
        <v>81</v>
      </c>
      <c r="F98" s="58"/>
      <c r="G98" s="58" t="s">
        <v>62</v>
      </c>
      <c r="H98" s="58"/>
      <c r="I98" s="60" t="s">
        <v>70</v>
      </c>
      <c r="J98" s="61"/>
      <c r="K98" s="60" t="s">
        <v>85</v>
      </c>
      <c r="L98" s="61"/>
      <c r="M98" s="58" t="s">
        <v>11</v>
      </c>
      <c r="N98" s="58"/>
      <c r="O98" s="58"/>
      <c r="P98" s="58"/>
      <c r="Q98" s="59"/>
    </row>
    <row r="99" spans="1:17" ht="42" customHeight="1" x14ac:dyDescent="0.2">
      <c r="A99" s="62"/>
      <c r="B99" s="58"/>
      <c r="C99" s="58"/>
      <c r="D99" s="58"/>
      <c r="E99" s="19" t="s">
        <v>20</v>
      </c>
      <c r="F99" s="19" t="s">
        <v>21</v>
      </c>
      <c r="G99" s="19" t="s">
        <v>20</v>
      </c>
      <c r="H99" s="19" t="s">
        <v>21</v>
      </c>
      <c r="I99" s="19" t="s">
        <v>20</v>
      </c>
      <c r="J99" s="19" t="s">
        <v>21</v>
      </c>
      <c r="K99" s="19" t="s">
        <v>20</v>
      </c>
      <c r="L99" s="19" t="s">
        <v>21</v>
      </c>
      <c r="M99" s="20" t="s">
        <v>7</v>
      </c>
      <c r="N99" s="20" t="s">
        <v>12</v>
      </c>
      <c r="O99" s="20" t="s">
        <v>8</v>
      </c>
      <c r="P99" s="20" t="s">
        <v>9</v>
      </c>
      <c r="Q99" s="21" t="s">
        <v>10</v>
      </c>
    </row>
    <row r="100" spans="1:17" ht="42" customHeight="1" x14ac:dyDescent="0.2">
      <c r="A100" s="22">
        <v>4</v>
      </c>
      <c r="B100" s="18" t="s">
        <v>28</v>
      </c>
      <c r="C100" s="23" t="s">
        <v>33</v>
      </c>
      <c r="D100" s="24">
        <v>2740</v>
      </c>
      <c r="E100" s="31">
        <v>3.43</v>
      </c>
      <c r="F100" s="25">
        <f t="shared" si="49"/>
        <v>9398.2000000000007</v>
      </c>
      <c r="G100" s="31">
        <v>2</v>
      </c>
      <c r="H100" s="26">
        <f t="shared" si="41"/>
        <v>5480</v>
      </c>
      <c r="I100" s="31">
        <v>3</v>
      </c>
      <c r="J100" s="26">
        <f t="shared" si="42"/>
        <v>8220</v>
      </c>
      <c r="K100" s="19">
        <v>3.43</v>
      </c>
      <c r="L100" s="26">
        <f t="shared" si="43"/>
        <v>9398.2000000000007</v>
      </c>
      <c r="M100" s="27">
        <f t="shared" si="44"/>
        <v>2.96</v>
      </c>
      <c r="N100" s="27">
        <f t="shared" si="45"/>
        <v>8110.4</v>
      </c>
      <c r="O100" s="28">
        <f t="shared" si="46"/>
        <v>0.67451216939849834</v>
      </c>
      <c r="P100" s="29">
        <f t="shared" si="47"/>
        <v>0.22</v>
      </c>
      <c r="Q100" s="30">
        <f t="shared" si="48"/>
        <v>4</v>
      </c>
    </row>
    <row r="101" spans="1:17" ht="42" customHeight="1" x14ac:dyDescent="0.2">
      <c r="A101" s="62" t="s">
        <v>1</v>
      </c>
      <c r="B101" s="58" t="s">
        <v>2</v>
      </c>
      <c r="C101" s="58" t="s">
        <v>3</v>
      </c>
      <c r="D101" s="58" t="s">
        <v>19</v>
      </c>
      <c r="E101" s="63" t="s">
        <v>67</v>
      </c>
      <c r="F101" s="64"/>
      <c r="G101" s="63" t="s">
        <v>68</v>
      </c>
      <c r="H101" s="64"/>
      <c r="I101" s="63" t="s">
        <v>69</v>
      </c>
      <c r="J101" s="64"/>
      <c r="K101" s="63" t="s">
        <v>87</v>
      </c>
      <c r="L101" s="64"/>
      <c r="M101" s="58" t="s">
        <v>6</v>
      </c>
      <c r="N101" s="58"/>
      <c r="O101" s="58"/>
      <c r="P101" s="58"/>
      <c r="Q101" s="59"/>
    </row>
    <row r="102" spans="1:17" ht="42" customHeight="1" x14ac:dyDescent="0.2">
      <c r="A102" s="62"/>
      <c r="B102" s="58"/>
      <c r="C102" s="58"/>
      <c r="D102" s="58"/>
      <c r="E102" s="58" t="s">
        <v>66</v>
      </c>
      <c r="F102" s="58"/>
      <c r="G102" s="58" t="s">
        <v>62</v>
      </c>
      <c r="H102" s="58"/>
      <c r="I102" s="60" t="s">
        <v>70</v>
      </c>
      <c r="J102" s="61"/>
      <c r="K102" s="60" t="s">
        <v>87</v>
      </c>
      <c r="L102" s="61"/>
      <c r="M102" s="58" t="s">
        <v>11</v>
      </c>
      <c r="N102" s="58"/>
      <c r="O102" s="58"/>
      <c r="P102" s="58"/>
      <c r="Q102" s="59"/>
    </row>
    <row r="103" spans="1:17" ht="42" customHeight="1" x14ac:dyDescent="0.2">
      <c r="A103" s="62"/>
      <c r="B103" s="58"/>
      <c r="C103" s="58"/>
      <c r="D103" s="58"/>
      <c r="E103" s="19" t="s">
        <v>20</v>
      </c>
      <c r="F103" s="19" t="s">
        <v>21</v>
      </c>
      <c r="G103" s="19" t="s">
        <v>20</v>
      </c>
      <c r="H103" s="19" t="s">
        <v>21</v>
      </c>
      <c r="I103" s="19" t="s">
        <v>20</v>
      </c>
      <c r="J103" s="19" t="s">
        <v>21</v>
      </c>
      <c r="K103" s="19" t="s">
        <v>20</v>
      </c>
      <c r="L103" s="19" t="s">
        <v>21</v>
      </c>
      <c r="M103" s="20" t="s">
        <v>7</v>
      </c>
      <c r="N103" s="20" t="s">
        <v>12</v>
      </c>
      <c r="O103" s="20" t="s">
        <v>8</v>
      </c>
      <c r="P103" s="20" t="s">
        <v>9</v>
      </c>
      <c r="Q103" s="21" t="s">
        <v>10</v>
      </c>
    </row>
    <row r="104" spans="1:17" ht="42" customHeight="1" x14ac:dyDescent="0.2">
      <c r="A104" s="22">
        <v>5</v>
      </c>
      <c r="B104" s="18" t="s">
        <v>29</v>
      </c>
      <c r="C104" s="23" t="s">
        <v>34</v>
      </c>
      <c r="D104" s="23">
        <v>60</v>
      </c>
      <c r="E104" s="31">
        <v>692</v>
      </c>
      <c r="F104" s="25">
        <f t="shared" si="49"/>
        <v>41520</v>
      </c>
      <c r="G104" s="31">
        <v>400</v>
      </c>
      <c r="H104" s="26">
        <f t="shared" si="41"/>
        <v>24000</v>
      </c>
      <c r="I104" s="31">
        <v>500</v>
      </c>
      <c r="J104" s="26">
        <f t="shared" si="42"/>
        <v>30000</v>
      </c>
      <c r="K104" s="31" t="s">
        <v>87</v>
      </c>
      <c r="L104" s="26" t="s">
        <v>87</v>
      </c>
      <c r="M104" s="27">
        <f t="shared" si="44"/>
        <v>530.66</v>
      </c>
      <c r="N104" s="27">
        <f t="shared" si="45"/>
        <v>31839.599999999999</v>
      </c>
      <c r="O104" s="28">
        <f t="shared" si="46"/>
        <v>148.39586696850191</v>
      </c>
      <c r="P104" s="29">
        <v>0.25</v>
      </c>
      <c r="Q104" s="30">
        <f t="shared" si="48"/>
        <v>4</v>
      </c>
    </row>
    <row r="105" spans="1:17" ht="42" customHeight="1" x14ac:dyDescent="0.2">
      <c r="A105" s="22">
        <v>6</v>
      </c>
      <c r="B105" s="18" t="s">
        <v>30</v>
      </c>
      <c r="C105" s="23" t="s">
        <v>34</v>
      </c>
      <c r="D105" s="23">
        <v>30</v>
      </c>
      <c r="E105" s="31">
        <v>190</v>
      </c>
      <c r="F105" s="25">
        <f t="shared" si="49"/>
        <v>5700</v>
      </c>
      <c r="G105" s="31">
        <v>210</v>
      </c>
      <c r="H105" s="26">
        <f t="shared" si="41"/>
        <v>6300</v>
      </c>
      <c r="I105" s="31">
        <v>300</v>
      </c>
      <c r="J105" s="26">
        <f t="shared" si="42"/>
        <v>9000</v>
      </c>
      <c r="K105" s="31" t="s">
        <v>87</v>
      </c>
      <c r="L105" s="26" t="s">
        <v>87</v>
      </c>
      <c r="M105" s="27">
        <f t="shared" si="44"/>
        <v>233.33</v>
      </c>
      <c r="N105" s="27">
        <f t="shared" si="45"/>
        <v>6999.9000000000005</v>
      </c>
      <c r="O105" s="28">
        <f t="shared" si="46"/>
        <v>58.59465277082311</v>
      </c>
      <c r="P105" s="29">
        <f t="shared" si="47"/>
        <v>0.25</v>
      </c>
      <c r="Q105" s="30">
        <f t="shared" si="48"/>
        <v>4</v>
      </c>
    </row>
    <row r="106" spans="1:17" ht="42" customHeight="1" x14ac:dyDescent="0.2">
      <c r="A106" s="22">
        <v>7</v>
      </c>
      <c r="B106" s="18" t="s">
        <v>31</v>
      </c>
      <c r="C106" s="23" t="s">
        <v>34</v>
      </c>
      <c r="D106" s="23">
        <v>10</v>
      </c>
      <c r="E106" s="31">
        <v>745</v>
      </c>
      <c r="F106" s="25">
        <f t="shared" si="49"/>
        <v>7450</v>
      </c>
      <c r="G106" s="31">
        <v>600</v>
      </c>
      <c r="H106" s="26">
        <f t="shared" si="41"/>
        <v>6000</v>
      </c>
      <c r="I106" s="31">
        <v>700</v>
      </c>
      <c r="J106" s="26">
        <f t="shared" si="42"/>
        <v>7000</v>
      </c>
      <c r="K106" s="31" t="s">
        <v>87</v>
      </c>
      <c r="L106" s="26" t="s">
        <v>87</v>
      </c>
      <c r="M106" s="27">
        <f t="shared" si="44"/>
        <v>681.66</v>
      </c>
      <c r="N106" s="27">
        <f t="shared" si="45"/>
        <v>6816.5999999999995</v>
      </c>
      <c r="O106" s="28">
        <f t="shared" si="46"/>
        <v>74.218146927374406</v>
      </c>
      <c r="P106" s="29">
        <f t="shared" si="47"/>
        <v>0.1</v>
      </c>
      <c r="Q106" s="30">
        <f t="shared" si="48"/>
        <v>4</v>
      </c>
    </row>
    <row r="107" spans="1:17" ht="42" customHeight="1" x14ac:dyDescent="0.2">
      <c r="A107" s="62" t="s">
        <v>1</v>
      </c>
      <c r="B107" s="58" t="s">
        <v>2</v>
      </c>
      <c r="C107" s="58" t="s">
        <v>3</v>
      </c>
      <c r="D107" s="58" t="s">
        <v>19</v>
      </c>
      <c r="E107" s="63" t="s">
        <v>67</v>
      </c>
      <c r="F107" s="64"/>
      <c r="G107" s="63" t="s">
        <v>68</v>
      </c>
      <c r="H107" s="64"/>
      <c r="I107" s="63" t="s">
        <v>69</v>
      </c>
      <c r="J107" s="64"/>
      <c r="K107" s="63" t="s">
        <v>101</v>
      </c>
      <c r="L107" s="64"/>
      <c r="M107" s="58" t="s">
        <v>6</v>
      </c>
      <c r="N107" s="58"/>
      <c r="O107" s="58"/>
      <c r="P107" s="58"/>
      <c r="Q107" s="59"/>
    </row>
    <row r="108" spans="1:17" ht="42" customHeight="1" x14ac:dyDescent="0.2">
      <c r="A108" s="62"/>
      <c r="B108" s="58"/>
      <c r="C108" s="58"/>
      <c r="D108" s="58"/>
      <c r="E108" s="58" t="s">
        <v>66</v>
      </c>
      <c r="F108" s="58"/>
      <c r="G108" s="58" t="s">
        <v>62</v>
      </c>
      <c r="H108" s="58"/>
      <c r="I108" s="60" t="s">
        <v>70</v>
      </c>
      <c r="J108" s="61"/>
      <c r="K108" s="60" t="s">
        <v>102</v>
      </c>
      <c r="L108" s="61"/>
      <c r="M108" s="58" t="s">
        <v>11</v>
      </c>
      <c r="N108" s="58"/>
      <c r="O108" s="58"/>
      <c r="P108" s="58"/>
      <c r="Q108" s="59"/>
    </row>
    <row r="109" spans="1:17" ht="42" customHeight="1" x14ac:dyDescent="0.2">
      <c r="A109" s="62"/>
      <c r="B109" s="58"/>
      <c r="C109" s="58"/>
      <c r="D109" s="58"/>
      <c r="E109" s="19" t="s">
        <v>20</v>
      </c>
      <c r="F109" s="19" t="s">
        <v>21</v>
      </c>
      <c r="G109" s="19" t="s">
        <v>20</v>
      </c>
      <c r="H109" s="19" t="s">
        <v>21</v>
      </c>
      <c r="I109" s="19" t="s">
        <v>20</v>
      </c>
      <c r="J109" s="19" t="s">
        <v>21</v>
      </c>
      <c r="K109" s="19" t="s">
        <v>20</v>
      </c>
      <c r="L109" s="19" t="s">
        <v>21</v>
      </c>
      <c r="M109" s="20" t="s">
        <v>7</v>
      </c>
      <c r="N109" s="20" t="s">
        <v>12</v>
      </c>
      <c r="O109" s="20" t="s">
        <v>8</v>
      </c>
      <c r="P109" s="20" t="s">
        <v>9</v>
      </c>
      <c r="Q109" s="21" t="s">
        <v>10</v>
      </c>
    </row>
    <row r="110" spans="1:17" ht="42" customHeight="1" x14ac:dyDescent="0.2">
      <c r="A110" s="22">
        <v>8</v>
      </c>
      <c r="B110" s="18" t="s">
        <v>32</v>
      </c>
      <c r="C110" s="23" t="s">
        <v>35</v>
      </c>
      <c r="D110" s="23">
        <v>50</v>
      </c>
      <c r="E110" s="31" t="s">
        <v>87</v>
      </c>
      <c r="F110" s="25" t="s">
        <v>87</v>
      </c>
      <c r="G110" s="31">
        <v>600</v>
      </c>
      <c r="H110" s="26">
        <f t="shared" si="41"/>
        <v>30000</v>
      </c>
      <c r="I110" s="31">
        <v>700</v>
      </c>
      <c r="J110" s="26">
        <f t="shared" si="42"/>
        <v>35000</v>
      </c>
      <c r="K110" s="19">
        <v>780</v>
      </c>
      <c r="L110" s="26">
        <f t="shared" si="43"/>
        <v>39000</v>
      </c>
      <c r="M110" s="27">
        <f t="shared" si="44"/>
        <v>693.33</v>
      </c>
      <c r="N110" s="27">
        <f t="shared" si="45"/>
        <v>34666.5</v>
      </c>
      <c r="O110" s="28">
        <f t="shared" si="46"/>
        <v>90.184995056458106</v>
      </c>
      <c r="P110" s="29">
        <f t="shared" si="47"/>
        <v>0.13</v>
      </c>
      <c r="Q110" s="30">
        <f t="shared" si="48"/>
        <v>4</v>
      </c>
    </row>
    <row r="111" spans="1:17" ht="42" customHeight="1" x14ac:dyDescent="0.2">
      <c r="A111" s="71" t="s">
        <v>36</v>
      </c>
      <c r="B111" s="72"/>
      <c r="C111" s="72"/>
      <c r="D111" s="73"/>
      <c r="E111" s="56">
        <f>SUM(F88:F110)</f>
        <v>101496.6</v>
      </c>
      <c r="F111" s="57"/>
      <c r="G111" s="56">
        <f>SUM(H88:H110)</f>
        <v>107208.2</v>
      </c>
      <c r="H111" s="57"/>
      <c r="I111" s="56">
        <f>SUM(J88:J110)</f>
        <v>128950</v>
      </c>
      <c r="J111" s="57"/>
      <c r="K111" s="56">
        <f>SUM(L88:L110)</f>
        <v>67194.600000000006</v>
      </c>
      <c r="L111" s="57"/>
      <c r="M111" s="27">
        <f t="shared" si="44"/>
        <v>101212.35</v>
      </c>
      <c r="N111" s="27">
        <f>SUM(N88:N110)</f>
        <v>126464.2</v>
      </c>
      <c r="O111" s="28"/>
      <c r="P111" s="29"/>
      <c r="Q111" s="30"/>
    </row>
    <row r="112" spans="1:17" ht="42" customHeight="1" x14ac:dyDescent="0.2">
      <c r="A112" s="65" t="s">
        <v>58</v>
      </c>
      <c r="B112" s="66"/>
      <c r="C112" s="66"/>
      <c r="D112" s="66"/>
      <c r="E112" s="66"/>
      <c r="F112" s="66"/>
      <c r="G112" s="66"/>
      <c r="H112" s="66"/>
      <c r="I112" s="66"/>
      <c r="J112" s="66"/>
      <c r="K112" s="66"/>
      <c r="L112" s="66"/>
      <c r="M112" s="66"/>
      <c r="N112" s="66"/>
      <c r="O112" s="66"/>
      <c r="P112" s="66"/>
      <c r="Q112" s="66"/>
    </row>
    <row r="113" spans="1:17" ht="42" customHeight="1" x14ac:dyDescent="0.2">
      <c r="A113" s="62" t="s">
        <v>1</v>
      </c>
      <c r="B113" s="58" t="s">
        <v>2</v>
      </c>
      <c r="C113" s="58" t="s">
        <v>3</v>
      </c>
      <c r="D113" s="58" t="s">
        <v>19</v>
      </c>
      <c r="E113" s="63" t="s">
        <v>99</v>
      </c>
      <c r="F113" s="64"/>
      <c r="G113" s="63" t="s">
        <v>84</v>
      </c>
      <c r="H113" s="64"/>
      <c r="I113" s="63" t="s">
        <v>69</v>
      </c>
      <c r="J113" s="64"/>
      <c r="K113" s="63" t="s">
        <v>80</v>
      </c>
      <c r="L113" s="64"/>
      <c r="M113" s="58" t="s">
        <v>6</v>
      </c>
      <c r="N113" s="58"/>
      <c r="O113" s="58"/>
      <c r="P113" s="58"/>
      <c r="Q113" s="59"/>
    </row>
    <row r="114" spans="1:17" ht="42" customHeight="1" x14ac:dyDescent="0.2">
      <c r="A114" s="62"/>
      <c r="B114" s="58"/>
      <c r="C114" s="58"/>
      <c r="D114" s="58"/>
      <c r="E114" s="58" t="s">
        <v>83</v>
      </c>
      <c r="F114" s="58"/>
      <c r="G114" s="58" t="s">
        <v>85</v>
      </c>
      <c r="H114" s="58"/>
      <c r="I114" s="60" t="s">
        <v>70</v>
      </c>
      <c r="J114" s="61"/>
      <c r="K114" s="60" t="s">
        <v>81</v>
      </c>
      <c r="L114" s="61"/>
      <c r="M114" s="58" t="s">
        <v>11</v>
      </c>
      <c r="N114" s="58"/>
      <c r="O114" s="58"/>
      <c r="P114" s="58"/>
      <c r="Q114" s="59"/>
    </row>
    <row r="115" spans="1:17" ht="42" customHeight="1" x14ac:dyDescent="0.2">
      <c r="A115" s="62"/>
      <c r="B115" s="58"/>
      <c r="C115" s="58"/>
      <c r="D115" s="58"/>
      <c r="E115" s="19" t="s">
        <v>20</v>
      </c>
      <c r="F115" s="19" t="s">
        <v>21</v>
      </c>
      <c r="G115" s="19" t="s">
        <v>20</v>
      </c>
      <c r="H115" s="19" t="s">
        <v>21</v>
      </c>
      <c r="I115" s="19" t="s">
        <v>20</v>
      </c>
      <c r="J115" s="19" t="s">
        <v>21</v>
      </c>
      <c r="K115" s="19" t="s">
        <v>20</v>
      </c>
      <c r="L115" s="19" t="s">
        <v>21</v>
      </c>
      <c r="M115" s="20" t="s">
        <v>7</v>
      </c>
      <c r="N115" s="20" t="s">
        <v>12</v>
      </c>
      <c r="O115" s="20" t="s">
        <v>8</v>
      </c>
      <c r="P115" s="20" t="s">
        <v>9</v>
      </c>
      <c r="Q115" s="21" t="s">
        <v>10</v>
      </c>
    </row>
    <row r="116" spans="1:17" ht="42" customHeight="1" x14ac:dyDescent="0.2">
      <c r="A116" s="22">
        <v>1</v>
      </c>
      <c r="B116" s="18" t="s">
        <v>25</v>
      </c>
      <c r="C116" s="23" t="s">
        <v>33</v>
      </c>
      <c r="D116" s="24">
        <v>1837</v>
      </c>
      <c r="E116" s="31">
        <v>3.43</v>
      </c>
      <c r="F116" s="25">
        <f>D116*E116</f>
        <v>6300.91</v>
      </c>
      <c r="G116" s="31">
        <v>3.43</v>
      </c>
      <c r="H116" s="26">
        <f t="shared" ref="H116:H141" si="50">D116*G116</f>
        <v>6300.91</v>
      </c>
      <c r="I116" s="31">
        <v>3</v>
      </c>
      <c r="J116" s="26">
        <f t="shared" si="42"/>
        <v>5511</v>
      </c>
      <c r="K116" s="19">
        <v>3.43</v>
      </c>
      <c r="L116" s="26">
        <f t="shared" ref="L116:L141" si="51">K116*D116</f>
        <v>6300.91</v>
      </c>
      <c r="M116" s="27">
        <f t="shared" ref="M116:M141" si="52">TRUNC(AVERAGE(E116,G116,I116,K116),2)</f>
        <v>3.32</v>
      </c>
      <c r="N116" s="27">
        <f t="shared" ref="N116:N141" si="53">D116*M116</f>
        <v>6098.84</v>
      </c>
      <c r="O116" s="28">
        <f t="shared" ref="O116:O141" si="54">STDEV(E116,G116,I116,K116)</f>
        <v>0.21500000000000005</v>
      </c>
      <c r="P116" s="29">
        <f t="shared" ref="P116:P141" si="55">TRUNC(O116/M116*100)/100</f>
        <v>0.06</v>
      </c>
      <c r="Q116" s="30">
        <f t="shared" ref="Q116:Q141" si="56">COUNTA(E116,G116,I116,K116)</f>
        <v>4</v>
      </c>
    </row>
    <row r="117" spans="1:17" ht="42" customHeight="1" x14ac:dyDescent="0.2">
      <c r="A117" s="62" t="s">
        <v>1</v>
      </c>
      <c r="B117" s="58" t="s">
        <v>2</v>
      </c>
      <c r="C117" s="58" t="s">
        <v>3</v>
      </c>
      <c r="D117" s="58" t="s">
        <v>19</v>
      </c>
      <c r="E117" s="63" t="s">
        <v>67</v>
      </c>
      <c r="F117" s="64"/>
      <c r="G117" s="63" t="s">
        <v>68</v>
      </c>
      <c r="H117" s="64"/>
      <c r="I117" s="63" t="s">
        <v>69</v>
      </c>
      <c r="J117" s="64"/>
      <c r="K117" s="63" t="s">
        <v>87</v>
      </c>
      <c r="L117" s="64"/>
      <c r="M117" s="58" t="s">
        <v>6</v>
      </c>
      <c r="N117" s="58"/>
      <c r="O117" s="58"/>
      <c r="P117" s="58"/>
      <c r="Q117" s="59"/>
    </row>
    <row r="118" spans="1:17" ht="42" customHeight="1" x14ac:dyDescent="0.2">
      <c r="A118" s="62"/>
      <c r="B118" s="58"/>
      <c r="C118" s="58"/>
      <c r="D118" s="58"/>
      <c r="E118" s="58" t="s">
        <v>66</v>
      </c>
      <c r="F118" s="58"/>
      <c r="G118" s="58" t="s">
        <v>62</v>
      </c>
      <c r="H118" s="58"/>
      <c r="I118" s="60" t="s">
        <v>70</v>
      </c>
      <c r="J118" s="61"/>
      <c r="K118" s="60" t="s">
        <v>87</v>
      </c>
      <c r="L118" s="61"/>
      <c r="M118" s="58" t="s">
        <v>11</v>
      </c>
      <c r="N118" s="58"/>
      <c r="O118" s="58"/>
      <c r="P118" s="58"/>
      <c r="Q118" s="59"/>
    </row>
    <row r="119" spans="1:17" ht="42" customHeight="1" x14ac:dyDescent="0.2">
      <c r="A119" s="62"/>
      <c r="B119" s="58"/>
      <c r="C119" s="58"/>
      <c r="D119" s="58"/>
      <c r="E119" s="19" t="s">
        <v>20</v>
      </c>
      <c r="F119" s="19" t="s">
        <v>21</v>
      </c>
      <c r="G119" s="19" t="s">
        <v>20</v>
      </c>
      <c r="H119" s="19" t="s">
        <v>21</v>
      </c>
      <c r="I119" s="19" t="s">
        <v>20</v>
      </c>
      <c r="J119" s="19" t="s">
        <v>21</v>
      </c>
      <c r="K119" s="19" t="s">
        <v>20</v>
      </c>
      <c r="L119" s="19" t="s">
        <v>21</v>
      </c>
      <c r="M119" s="20" t="s">
        <v>7</v>
      </c>
      <c r="N119" s="20" t="s">
        <v>12</v>
      </c>
      <c r="O119" s="20" t="s">
        <v>8</v>
      </c>
      <c r="P119" s="20" t="s">
        <v>9</v>
      </c>
      <c r="Q119" s="21" t="s">
        <v>10</v>
      </c>
    </row>
    <row r="120" spans="1:17" ht="42" customHeight="1" x14ac:dyDescent="0.2">
      <c r="A120" s="22">
        <v>2</v>
      </c>
      <c r="B120" s="18" t="s">
        <v>26</v>
      </c>
      <c r="C120" s="23" t="s">
        <v>33</v>
      </c>
      <c r="D120" s="24">
        <v>1837</v>
      </c>
      <c r="E120" s="31">
        <v>6.7</v>
      </c>
      <c r="F120" s="25">
        <f t="shared" ref="F120:F137" si="57">D120*E120</f>
        <v>12307.9</v>
      </c>
      <c r="G120" s="31">
        <v>7.5</v>
      </c>
      <c r="H120" s="26">
        <f t="shared" si="50"/>
        <v>13777.5</v>
      </c>
      <c r="I120" s="31">
        <v>8.5</v>
      </c>
      <c r="J120" s="26">
        <f t="shared" si="42"/>
        <v>15614.5</v>
      </c>
      <c r="K120" s="19" t="s">
        <v>87</v>
      </c>
      <c r="L120" s="26" t="s">
        <v>87</v>
      </c>
      <c r="M120" s="27">
        <f t="shared" si="52"/>
        <v>7.56</v>
      </c>
      <c r="N120" s="27">
        <f t="shared" si="53"/>
        <v>13887.72</v>
      </c>
      <c r="O120" s="28">
        <f t="shared" si="54"/>
        <v>0.90184995056457873</v>
      </c>
      <c r="P120" s="29">
        <f t="shared" si="55"/>
        <v>0.11</v>
      </c>
      <c r="Q120" s="30">
        <f t="shared" si="56"/>
        <v>4</v>
      </c>
    </row>
    <row r="121" spans="1:17" ht="42" customHeight="1" x14ac:dyDescent="0.2">
      <c r="A121" s="62" t="s">
        <v>1</v>
      </c>
      <c r="B121" s="58" t="s">
        <v>2</v>
      </c>
      <c r="C121" s="58" t="s">
        <v>3</v>
      </c>
      <c r="D121" s="58" t="s">
        <v>19</v>
      </c>
      <c r="E121" s="63" t="s">
        <v>99</v>
      </c>
      <c r="F121" s="64"/>
      <c r="G121" s="63" t="s">
        <v>84</v>
      </c>
      <c r="H121" s="64"/>
      <c r="I121" s="63" t="s">
        <v>69</v>
      </c>
      <c r="J121" s="64"/>
      <c r="K121" s="63" t="s">
        <v>80</v>
      </c>
      <c r="L121" s="64"/>
      <c r="M121" s="58" t="s">
        <v>6</v>
      </c>
      <c r="N121" s="58"/>
      <c r="O121" s="58"/>
      <c r="P121" s="58"/>
      <c r="Q121" s="59"/>
    </row>
    <row r="122" spans="1:17" ht="42" customHeight="1" x14ac:dyDescent="0.2">
      <c r="A122" s="62"/>
      <c r="B122" s="58"/>
      <c r="C122" s="58"/>
      <c r="D122" s="58"/>
      <c r="E122" s="58" t="s">
        <v>83</v>
      </c>
      <c r="F122" s="58"/>
      <c r="G122" s="58" t="s">
        <v>85</v>
      </c>
      <c r="H122" s="58"/>
      <c r="I122" s="60" t="s">
        <v>70</v>
      </c>
      <c r="J122" s="61"/>
      <c r="K122" s="60" t="s">
        <v>81</v>
      </c>
      <c r="L122" s="61"/>
      <c r="M122" s="58" t="s">
        <v>11</v>
      </c>
      <c r="N122" s="58"/>
      <c r="O122" s="58"/>
      <c r="P122" s="58"/>
      <c r="Q122" s="59"/>
    </row>
    <row r="123" spans="1:17" ht="42" customHeight="1" x14ac:dyDescent="0.2">
      <c r="A123" s="62"/>
      <c r="B123" s="58"/>
      <c r="C123" s="58"/>
      <c r="D123" s="58"/>
      <c r="E123" s="19" t="s">
        <v>20</v>
      </c>
      <c r="F123" s="19" t="s">
        <v>21</v>
      </c>
      <c r="G123" s="19" t="s">
        <v>20</v>
      </c>
      <c r="H123" s="19" t="s">
        <v>21</v>
      </c>
      <c r="I123" s="19" t="s">
        <v>20</v>
      </c>
      <c r="J123" s="19" t="s">
        <v>21</v>
      </c>
      <c r="K123" s="19" t="s">
        <v>20</v>
      </c>
      <c r="L123" s="19" t="s">
        <v>21</v>
      </c>
      <c r="M123" s="20" t="s">
        <v>7</v>
      </c>
      <c r="N123" s="20" t="s">
        <v>12</v>
      </c>
      <c r="O123" s="20" t="s">
        <v>8</v>
      </c>
      <c r="P123" s="20" t="s">
        <v>9</v>
      </c>
      <c r="Q123" s="21" t="s">
        <v>10</v>
      </c>
    </row>
    <row r="124" spans="1:17" ht="42" customHeight="1" x14ac:dyDescent="0.2">
      <c r="A124" s="22">
        <v>3</v>
      </c>
      <c r="B124" s="18" t="s">
        <v>27</v>
      </c>
      <c r="C124" s="23" t="s">
        <v>33</v>
      </c>
      <c r="D124" s="24">
        <v>1837</v>
      </c>
      <c r="E124" s="31">
        <v>3.43</v>
      </c>
      <c r="F124" s="25">
        <f t="shared" si="57"/>
        <v>6300.91</v>
      </c>
      <c r="G124" s="31">
        <v>3.43</v>
      </c>
      <c r="H124" s="26">
        <f t="shared" si="50"/>
        <v>6300.91</v>
      </c>
      <c r="I124" s="31">
        <v>3</v>
      </c>
      <c r="J124" s="26">
        <f t="shared" si="42"/>
        <v>5511</v>
      </c>
      <c r="K124" s="19">
        <v>3.43</v>
      </c>
      <c r="L124" s="26">
        <f t="shared" ref="L124" si="58">K124*D124</f>
        <v>6300.91</v>
      </c>
      <c r="M124" s="27">
        <f t="shared" si="52"/>
        <v>3.32</v>
      </c>
      <c r="N124" s="27">
        <f t="shared" si="53"/>
        <v>6098.84</v>
      </c>
      <c r="O124" s="28">
        <f t="shared" si="54"/>
        <v>0.21500000000000005</v>
      </c>
      <c r="P124" s="29">
        <f t="shared" si="55"/>
        <v>0.06</v>
      </c>
      <c r="Q124" s="30">
        <f t="shared" si="56"/>
        <v>4</v>
      </c>
    </row>
    <row r="125" spans="1:17" ht="42" customHeight="1" x14ac:dyDescent="0.2">
      <c r="A125" s="84" t="s">
        <v>1</v>
      </c>
      <c r="B125" s="85" t="s">
        <v>2</v>
      </c>
      <c r="C125" s="85" t="s">
        <v>3</v>
      </c>
      <c r="D125" s="85" t="s">
        <v>19</v>
      </c>
      <c r="E125" s="63" t="s">
        <v>99</v>
      </c>
      <c r="F125" s="64"/>
      <c r="G125" s="86" t="s">
        <v>68</v>
      </c>
      <c r="H125" s="87"/>
      <c r="I125" s="63" t="s">
        <v>69</v>
      </c>
      <c r="J125" s="64"/>
      <c r="K125" s="63" t="s">
        <v>80</v>
      </c>
      <c r="L125" s="64"/>
      <c r="M125" s="85" t="s">
        <v>6</v>
      </c>
      <c r="N125" s="85"/>
      <c r="O125" s="85"/>
      <c r="P125" s="85"/>
      <c r="Q125" s="88"/>
    </row>
    <row r="126" spans="1:17" ht="42" customHeight="1" x14ac:dyDescent="0.2">
      <c r="A126" s="84"/>
      <c r="B126" s="85"/>
      <c r="C126" s="85"/>
      <c r="D126" s="85"/>
      <c r="E126" s="58" t="s">
        <v>83</v>
      </c>
      <c r="F126" s="58"/>
      <c r="G126" s="85" t="s">
        <v>62</v>
      </c>
      <c r="H126" s="85"/>
      <c r="I126" s="60" t="s">
        <v>70</v>
      </c>
      <c r="J126" s="61"/>
      <c r="K126" s="60" t="s">
        <v>81</v>
      </c>
      <c r="L126" s="61"/>
      <c r="M126" s="85" t="s">
        <v>11</v>
      </c>
      <c r="N126" s="85"/>
      <c r="O126" s="85"/>
      <c r="P126" s="85"/>
      <c r="Q126" s="88"/>
    </row>
    <row r="127" spans="1:17" ht="42" customHeight="1" x14ac:dyDescent="0.2">
      <c r="A127" s="84"/>
      <c r="B127" s="85"/>
      <c r="C127" s="85"/>
      <c r="D127" s="85"/>
      <c r="E127" s="19" t="s">
        <v>20</v>
      </c>
      <c r="F127" s="19" t="s">
        <v>21</v>
      </c>
      <c r="G127" s="40" t="s">
        <v>20</v>
      </c>
      <c r="H127" s="40" t="s">
        <v>21</v>
      </c>
      <c r="I127" s="19" t="s">
        <v>20</v>
      </c>
      <c r="J127" s="19" t="s">
        <v>21</v>
      </c>
      <c r="K127" s="19" t="s">
        <v>20</v>
      </c>
      <c r="L127" s="19" t="s">
        <v>21</v>
      </c>
      <c r="M127" s="41" t="s">
        <v>7</v>
      </c>
      <c r="N127" s="41" t="s">
        <v>12</v>
      </c>
      <c r="O127" s="41" t="s">
        <v>8</v>
      </c>
      <c r="P127" s="41" t="s">
        <v>9</v>
      </c>
      <c r="Q127" s="42" t="s">
        <v>10</v>
      </c>
    </row>
    <row r="128" spans="1:17" ht="42" customHeight="1" x14ac:dyDescent="0.2">
      <c r="A128" s="22">
        <v>4</v>
      </c>
      <c r="B128" s="18" t="s">
        <v>28</v>
      </c>
      <c r="C128" s="23" t="s">
        <v>33</v>
      </c>
      <c r="D128" s="24">
        <v>1837</v>
      </c>
      <c r="E128" s="31">
        <v>3.43</v>
      </c>
      <c r="F128" s="25">
        <f t="shared" ref="F128" si="59">D128*E128</f>
        <v>6300.91</v>
      </c>
      <c r="G128" s="31">
        <v>2</v>
      </c>
      <c r="H128" s="26">
        <f t="shared" si="50"/>
        <v>3674</v>
      </c>
      <c r="I128" s="31">
        <v>3</v>
      </c>
      <c r="J128" s="26">
        <f t="shared" ref="J128" si="60">$D128*I128</f>
        <v>5511</v>
      </c>
      <c r="K128" s="19">
        <v>3.43</v>
      </c>
      <c r="L128" s="26">
        <f t="shared" ref="L128" si="61">K128*D128</f>
        <v>6300.91</v>
      </c>
      <c r="M128" s="27">
        <f t="shared" si="52"/>
        <v>2.96</v>
      </c>
      <c r="N128" s="27">
        <f t="shared" si="53"/>
        <v>5437.5199999999995</v>
      </c>
      <c r="O128" s="28">
        <f t="shared" si="54"/>
        <v>0.67451216939849834</v>
      </c>
      <c r="P128" s="29">
        <f t="shared" si="55"/>
        <v>0.22</v>
      </c>
      <c r="Q128" s="30">
        <f t="shared" si="56"/>
        <v>4</v>
      </c>
    </row>
    <row r="129" spans="1:17" ht="42" customHeight="1" x14ac:dyDescent="0.2">
      <c r="A129" s="84" t="s">
        <v>1</v>
      </c>
      <c r="B129" s="85" t="s">
        <v>2</v>
      </c>
      <c r="C129" s="85" t="s">
        <v>3</v>
      </c>
      <c r="D129" s="85" t="s">
        <v>19</v>
      </c>
      <c r="E129" s="86" t="s">
        <v>67</v>
      </c>
      <c r="F129" s="87"/>
      <c r="G129" s="86" t="s">
        <v>68</v>
      </c>
      <c r="H129" s="87"/>
      <c r="I129" s="86" t="s">
        <v>69</v>
      </c>
      <c r="J129" s="87"/>
      <c r="K129" s="86" t="s">
        <v>103</v>
      </c>
      <c r="L129" s="87"/>
      <c r="M129" s="85" t="s">
        <v>6</v>
      </c>
      <c r="N129" s="85"/>
      <c r="O129" s="85"/>
      <c r="P129" s="85"/>
      <c r="Q129" s="88"/>
    </row>
    <row r="130" spans="1:17" ht="42" customHeight="1" x14ac:dyDescent="0.2">
      <c r="A130" s="84"/>
      <c r="B130" s="85"/>
      <c r="C130" s="85"/>
      <c r="D130" s="85"/>
      <c r="E130" s="85" t="s">
        <v>66</v>
      </c>
      <c r="F130" s="85"/>
      <c r="G130" s="85" t="s">
        <v>62</v>
      </c>
      <c r="H130" s="85"/>
      <c r="I130" s="89" t="s">
        <v>70</v>
      </c>
      <c r="J130" s="90"/>
      <c r="K130" s="89" t="s">
        <v>102</v>
      </c>
      <c r="L130" s="90"/>
      <c r="M130" s="85" t="s">
        <v>11</v>
      </c>
      <c r="N130" s="85"/>
      <c r="O130" s="85"/>
      <c r="P130" s="85"/>
      <c r="Q130" s="88"/>
    </row>
    <row r="131" spans="1:17" ht="42" customHeight="1" x14ac:dyDescent="0.2">
      <c r="A131" s="84"/>
      <c r="B131" s="85"/>
      <c r="C131" s="85"/>
      <c r="D131" s="85"/>
      <c r="E131" s="40" t="s">
        <v>20</v>
      </c>
      <c r="F131" s="40" t="s">
        <v>21</v>
      </c>
      <c r="G131" s="40" t="s">
        <v>20</v>
      </c>
      <c r="H131" s="40" t="s">
        <v>21</v>
      </c>
      <c r="I131" s="40" t="s">
        <v>20</v>
      </c>
      <c r="J131" s="40" t="s">
        <v>21</v>
      </c>
      <c r="K131" s="40" t="s">
        <v>20</v>
      </c>
      <c r="L131" s="40" t="s">
        <v>21</v>
      </c>
      <c r="M131" s="41" t="s">
        <v>7</v>
      </c>
      <c r="N131" s="41" t="s">
        <v>12</v>
      </c>
      <c r="O131" s="41" t="s">
        <v>8</v>
      </c>
      <c r="P131" s="41" t="s">
        <v>9</v>
      </c>
      <c r="Q131" s="42" t="s">
        <v>10</v>
      </c>
    </row>
    <row r="132" spans="1:17" ht="42" customHeight="1" x14ac:dyDescent="0.2">
      <c r="A132" s="22">
        <v>5</v>
      </c>
      <c r="B132" s="18" t="s">
        <v>29</v>
      </c>
      <c r="C132" s="23" t="s">
        <v>34</v>
      </c>
      <c r="D132" s="23">
        <v>60</v>
      </c>
      <c r="E132" s="31">
        <v>692</v>
      </c>
      <c r="F132" s="25">
        <f t="shared" si="57"/>
        <v>41520</v>
      </c>
      <c r="G132" s="31" t="s">
        <v>87</v>
      </c>
      <c r="H132" s="26" t="s">
        <v>87</v>
      </c>
      <c r="I132" s="31">
        <v>500</v>
      </c>
      <c r="J132" s="26">
        <f t="shared" si="42"/>
        <v>30000</v>
      </c>
      <c r="K132" s="31">
        <v>780</v>
      </c>
      <c r="L132" s="26">
        <f t="shared" si="51"/>
        <v>46800</v>
      </c>
      <c r="M132" s="27">
        <f t="shared" si="52"/>
        <v>657.33</v>
      </c>
      <c r="N132" s="27">
        <f t="shared" si="53"/>
        <v>39439.800000000003</v>
      </c>
      <c r="O132" s="28">
        <f t="shared" si="54"/>
        <v>143.18286675902732</v>
      </c>
      <c r="P132" s="29">
        <f t="shared" si="55"/>
        <v>0.21</v>
      </c>
      <c r="Q132" s="30">
        <f t="shared" si="56"/>
        <v>4</v>
      </c>
    </row>
    <row r="133" spans="1:17" ht="42" customHeight="1" x14ac:dyDescent="0.2">
      <c r="A133" s="84" t="s">
        <v>1</v>
      </c>
      <c r="B133" s="85" t="s">
        <v>2</v>
      </c>
      <c r="C133" s="85" t="s">
        <v>3</v>
      </c>
      <c r="D133" s="85" t="s">
        <v>19</v>
      </c>
      <c r="E133" s="86" t="s">
        <v>67</v>
      </c>
      <c r="F133" s="87"/>
      <c r="G133" s="86" t="s">
        <v>68</v>
      </c>
      <c r="H133" s="87"/>
      <c r="I133" s="86" t="s">
        <v>69</v>
      </c>
      <c r="J133" s="87"/>
      <c r="K133" s="86" t="s">
        <v>103</v>
      </c>
      <c r="L133" s="87"/>
      <c r="M133" s="85" t="s">
        <v>6</v>
      </c>
      <c r="N133" s="85"/>
      <c r="O133" s="85"/>
      <c r="P133" s="85"/>
      <c r="Q133" s="88"/>
    </row>
    <row r="134" spans="1:17" ht="42" customHeight="1" x14ac:dyDescent="0.2">
      <c r="A134" s="84"/>
      <c r="B134" s="85"/>
      <c r="C134" s="85"/>
      <c r="D134" s="85"/>
      <c r="E134" s="85" t="s">
        <v>66</v>
      </c>
      <c r="F134" s="85"/>
      <c r="G134" s="85" t="s">
        <v>62</v>
      </c>
      <c r="H134" s="85"/>
      <c r="I134" s="89" t="s">
        <v>70</v>
      </c>
      <c r="J134" s="90"/>
      <c r="K134" s="89" t="s">
        <v>102</v>
      </c>
      <c r="L134" s="90"/>
      <c r="M134" s="85" t="s">
        <v>11</v>
      </c>
      <c r="N134" s="85"/>
      <c r="O134" s="85"/>
      <c r="P134" s="85"/>
      <c r="Q134" s="88"/>
    </row>
    <row r="135" spans="1:17" ht="42" customHeight="1" x14ac:dyDescent="0.2">
      <c r="A135" s="84"/>
      <c r="B135" s="85"/>
      <c r="C135" s="85"/>
      <c r="D135" s="85"/>
      <c r="E135" s="40" t="s">
        <v>20</v>
      </c>
      <c r="F135" s="40" t="s">
        <v>21</v>
      </c>
      <c r="G135" s="40" t="s">
        <v>20</v>
      </c>
      <c r="H135" s="40" t="s">
        <v>21</v>
      </c>
      <c r="I135" s="40" t="s">
        <v>20</v>
      </c>
      <c r="J135" s="40" t="s">
        <v>21</v>
      </c>
      <c r="K135" s="40" t="s">
        <v>20</v>
      </c>
      <c r="L135" s="40" t="s">
        <v>21</v>
      </c>
      <c r="M135" s="41" t="s">
        <v>7</v>
      </c>
      <c r="N135" s="41" t="s">
        <v>12</v>
      </c>
      <c r="O135" s="41" t="s">
        <v>8</v>
      </c>
      <c r="P135" s="41" t="s">
        <v>9</v>
      </c>
      <c r="Q135" s="42" t="s">
        <v>10</v>
      </c>
    </row>
    <row r="136" spans="1:17" ht="42" customHeight="1" x14ac:dyDescent="0.2">
      <c r="A136" s="22">
        <v>6</v>
      </c>
      <c r="B136" s="18" t="s">
        <v>30</v>
      </c>
      <c r="C136" s="23" t="s">
        <v>34</v>
      </c>
      <c r="D136" s="23">
        <v>30</v>
      </c>
      <c r="E136" s="31" t="s">
        <v>87</v>
      </c>
      <c r="F136" s="25" t="s">
        <v>87</v>
      </c>
      <c r="G136" s="31">
        <v>210</v>
      </c>
      <c r="H136" s="26">
        <f t="shared" si="50"/>
        <v>6300</v>
      </c>
      <c r="I136" s="31">
        <v>350</v>
      </c>
      <c r="J136" s="26">
        <f t="shared" si="42"/>
        <v>10500</v>
      </c>
      <c r="K136" s="19">
        <v>278.99</v>
      </c>
      <c r="L136" s="26">
        <f t="shared" si="51"/>
        <v>8369.7000000000007</v>
      </c>
      <c r="M136" s="27">
        <f t="shared" si="52"/>
        <v>279.66000000000003</v>
      </c>
      <c r="N136" s="27">
        <f t="shared" si="53"/>
        <v>8389.8000000000011</v>
      </c>
      <c r="O136" s="28">
        <f t="shared" si="54"/>
        <v>70.002428767388679</v>
      </c>
      <c r="P136" s="29">
        <f t="shared" si="55"/>
        <v>0.25</v>
      </c>
      <c r="Q136" s="30">
        <f t="shared" si="56"/>
        <v>4</v>
      </c>
    </row>
    <row r="137" spans="1:17" ht="42" customHeight="1" x14ac:dyDescent="0.2">
      <c r="A137" s="22">
        <v>7</v>
      </c>
      <c r="B137" s="18" t="s">
        <v>31</v>
      </c>
      <c r="C137" s="23" t="s">
        <v>34</v>
      </c>
      <c r="D137" s="23">
        <v>10</v>
      </c>
      <c r="E137" s="31">
        <v>745</v>
      </c>
      <c r="F137" s="25">
        <f t="shared" si="57"/>
        <v>7450</v>
      </c>
      <c r="G137" s="31">
        <v>600</v>
      </c>
      <c r="H137" s="26">
        <f t="shared" si="50"/>
        <v>6000</v>
      </c>
      <c r="I137" s="31">
        <v>700</v>
      </c>
      <c r="J137" s="26">
        <f t="shared" si="42"/>
        <v>7000</v>
      </c>
      <c r="K137" s="19" t="s">
        <v>87</v>
      </c>
      <c r="L137" s="26" t="s">
        <v>87</v>
      </c>
      <c r="M137" s="27">
        <f t="shared" si="52"/>
        <v>681.66</v>
      </c>
      <c r="N137" s="27">
        <f t="shared" si="53"/>
        <v>6816.5999999999995</v>
      </c>
      <c r="O137" s="28">
        <f t="shared" si="54"/>
        <v>74.218146927374406</v>
      </c>
      <c r="P137" s="29">
        <f t="shared" si="55"/>
        <v>0.1</v>
      </c>
      <c r="Q137" s="30">
        <f t="shared" si="56"/>
        <v>4</v>
      </c>
    </row>
    <row r="138" spans="1:17" ht="42" customHeight="1" x14ac:dyDescent="0.2">
      <c r="A138" s="84" t="s">
        <v>1</v>
      </c>
      <c r="B138" s="85" t="s">
        <v>2</v>
      </c>
      <c r="C138" s="85" t="s">
        <v>3</v>
      </c>
      <c r="D138" s="85" t="s">
        <v>19</v>
      </c>
      <c r="E138" s="86" t="s">
        <v>67</v>
      </c>
      <c r="F138" s="87"/>
      <c r="G138" s="86" t="s">
        <v>68</v>
      </c>
      <c r="H138" s="87"/>
      <c r="I138" s="86" t="s">
        <v>69</v>
      </c>
      <c r="J138" s="87"/>
      <c r="K138" s="86" t="s">
        <v>103</v>
      </c>
      <c r="L138" s="87"/>
      <c r="M138" s="85" t="s">
        <v>6</v>
      </c>
      <c r="N138" s="85"/>
      <c r="O138" s="85"/>
      <c r="P138" s="85"/>
      <c r="Q138" s="88"/>
    </row>
    <row r="139" spans="1:17" ht="42" customHeight="1" x14ac:dyDescent="0.2">
      <c r="A139" s="84"/>
      <c r="B139" s="85"/>
      <c r="C139" s="85"/>
      <c r="D139" s="85"/>
      <c r="E139" s="85" t="s">
        <v>66</v>
      </c>
      <c r="F139" s="85"/>
      <c r="G139" s="85" t="s">
        <v>62</v>
      </c>
      <c r="H139" s="85"/>
      <c r="I139" s="89" t="s">
        <v>70</v>
      </c>
      <c r="J139" s="90"/>
      <c r="K139" s="89" t="s">
        <v>102</v>
      </c>
      <c r="L139" s="90"/>
      <c r="M139" s="85" t="s">
        <v>11</v>
      </c>
      <c r="N139" s="85"/>
      <c r="O139" s="85"/>
      <c r="P139" s="85"/>
      <c r="Q139" s="88"/>
    </row>
    <row r="140" spans="1:17" ht="42" customHeight="1" x14ac:dyDescent="0.2">
      <c r="A140" s="84"/>
      <c r="B140" s="85"/>
      <c r="C140" s="85"/>
      <c r="D140" s="85"/>
      <c r="E140" s="40" t="s">
        <v>20</v>
      </c>
      <c r="F140" s="40" t="s">
        <v>21</v>
      </c>
      <c r="G140" s="40" t="s">
        <v>20</v>
      </c>
      <c r="H140" s="40" t="s">
        <v>21</v>
      </c>
      <c r="I140" s="40" t="s">
        <v>20</v>
      </c>
      <c r="J140" s="40" t="s">
        <v>21</v>
      </c>
      <c r="K140" s="40" t="s">
        <v>20</v>
      </c>
      <c r="L140" s="40" t="s">
        <v>21</v>
      </c>
      <c r="M140" s="41" t="s">
        <v>7</v>
      </c>
      <c r="N140" s="41" t="s">
        <v>12</v>
      </c>
      <c r="O140" s="41" t="s">
        <v>8</v>
      </c>
      <c r="P140" s="41" t="s">
        <v>9</v>
      </c>
      <c r="Q140" s="42" t="s">
        <v>10</v>
      </c>
    </row>
    <row r="141" spans="1:17" ht="42" customHeight="1" x14ac:dyDescent="0.2">
      <c r="A141" s="22">
        <v>8</v>
      </c>
      <c r="B141" s="18" t="s">
        <v>32</v>
      </c>
      <c r="C141" s="23" t="s">
        <v>35</v>
      </c>
      <c r="D141" s="23">
        <v>50</v>
      </c>
      <c r="E141" s="31" t="s">
        <v>87</v>
      </c>
      <c r="F141" s="25" t="s">
        <v>87</v>
      </c>
      <c r="G141" s="31">
        <v>600</v>
      </c>
      <c r="H141" s="26">
        <f t="shared" si="50"/>
        <v>30000</v>
      </c>
      <c r="I141" s="31">
        <v>700</v>
      </c>
      <c r="J141" s="26">
        <f t="shared" si="42"/>
        <v>35000</v>
      </c>
      <c r="K141" s="31">
        <v>780</v>
      </c>
      <c r="L141" s="26">
        <f t="shared" si="51"/>
        <v>39000</v>
      </c>
      <c r="M141" s="27">
        <f t="shared" si="52"/>
        <v>693.33</v>
      </c>
      <c r="N141" s="27">
        <f t="shared" si="53"/>
        <v>34666.5</v>
      </c>
      <c r="O141" s="28">
        <f t="shared" si="54"/>
        <v>90.184995056458106</v>
      </c>
      <c r="P141" s="29">
        <f t="shared" si="55"/>
        <v>0.13</v>
      </c>
      <c r="Q141" s="30">
        <f t="shared" si="56"/>
        <v>4</v>
      </c>
    </row>
    <row r="142" spans="1:17" ht="42" customHeight="1" x14ac:dyDescent="0.2">
      <c r="A142" s="71" t="s">
        <v>36</v>
      </c>
      <c r="B142" s="72"/>
      <c r="C142" s="72"/>
      <c r="D142" s="73"/>
      <c r="E142" s="56">
        <f>SUM(F116:F141)</f>
        <v>80180.63</v>
      </c>
      <c r="F142" s="57"/>
      <c r="G142" s="56">
        <f>SUM(H116:H141)</f>
        <v>72353.320000000007</v>
      </c>
      <c r="H142" s="57"/>
      <c r="I142" s="56">
        <f>SUM(J116:J141)</f>
        <v>114647.5</v>
      </c>
      <c r="J142" s="57"/>
      <c r="K142" s="56">
        <f>SUM(L116:L141)</f>
        <v>113072.43</v>
      </c>
      <c r="L142" s="57"/>
      <c r="M142" s="27"/>
      <c r="N142" s="27">
        <f>SUM(N116:N141)</f>
        <v>120835.62000000001</v>
      </c>
      <c r="O142" s="28"/>
      <c r="P142" s="29"/>
      <c r="Q142" s="30"/>
    </row>
    <row r="143" spans="1:17" ht="42" customHeight="1" x14ac:dyDescent="0.2">
      <c r="A143" s="65" t="s">
        <v>59</v>
      </c>
      <c r="B143" s="66"/>
      <c r="C143" s="66"/>
      <c r="D143" s="66"/>
      <c r="E143" s="66"/>
      <c r="F143" s="66"/>
      <c r="G143" s="66"/>
      <c r="H143" s="66"/>
      <c r="I143" s="66"/>
      <c r="J143" s="66"/>
      <c r="K143" s="66"/>
      <c r="L143" s="66"/>
      <c r="M143" s="66"/>
      <c r="N143" s="66"/>
      <c r="O143" s="66"/>
      <c r="P143" s="66"/>
      <c r="Q143" s="66"/>
    </row>
    <row r="144" spans="1:17" ht="42" customHeight="1" x14ac:dyDescent="0.2">
      <c r="A144" s="62" t="s">
        <v>1</v>
      </c>
      <c r="B144" s="58" t="s">
        <v>2</v>
      </c>
      <c r="C144" s="58" t="s">
        <v>3</v>
      </c>
      <c r="D144" s="58" t="s">
        <v>19</v>
      </c>
      <c r="E144" s="63" t="s">
        <v>67</v>
      </c>
      <c r="F144" s="64"/>
      <c r="G144" s="63" t="s">
        <v>68</v>
      </c>
      <c r="H144" s="64"/>
      <c r="I144" s="63" t="s">
        <v>69</v>
      </c>
      <c r="J144" s="64"/>
      <c r="K144" s="63" t="s">
        <v>97</v>
      </c>
      <c r="L144" s="64"/>
      <c r="M144" s="58" t="s">
        <v>6</v>
      </c>
      <c r="N144" s="58"/>
      <c r="O144" s="58"/>
      <c r="P144" s="58"/>
      <c r="Q144" s="59"/>
    </row>
    <row r="145" spans="1:17" ht="42" customHeight="1" x14ac:dyDescent="0.2">
      <c r="A145" s="62"/>
      <c r="B145" s="58"/>
      <c r="C145" s="58"/>
      <c r="D145" s="58"/>
      <c r="E145" s="58" t="s">
        <v>66</v>
      </c>
      <c r="F145" s="58"/>
      <c r="G145" s="58" t="s">
        <v>62</v>
      </c>
      <c r="H145" s="58"/>
      <c r="I145" s="60" t="s">
        <v>70</v>
      </c>
      <c r="J145" s="61"/>
      <c r="K145" s="60" t="s">
        <v>98</v>
      </c>
      <c r="L145" s="61"/>
      <c r="M145" s="58" t="s">
        <v>11</v>
      </c>
      <c r="N145" s="58"/>
      <c r="O145" s="58"/>
      <c r="P145" s="58"/>
      <c r="Q145" s="59"/>
    </row>
    <row r="146" spans="1:17" ht="42" customHeight="1" x14ac:dyDescent="0.2">
      <c r="A146" s="62"/>
      <c r="B146" s="58"/>
      <c r="C146" s="58"/>
      <c r="D146" s="58"/>
      <c r="E146" s="19" t="s">
        <v>20</v>
      </c>
      <c r="F146" s="19" t="s">
        <v>21</v>
      </c>
      <c r="G146" s="19" t="s">
        <v>20</v>
      </c>
      <c r="H146" s="19" t="s">
        <v>21</v>
      </c>
      <c r="I146" s="19" t="s">
        <v>20</v>
      </c>
      <c r="J146" s="19" t="s">
        <v>21</v>
      </c>
      <c r="K146" s="19" t="s">
        <v>20</v>
      </c>
      <c r="L146" s="19" t="s">
        <v>21</v>
      </c>
      <c r="M146" s="20" t="s">
        <v>7</v>
      </c>
      <c r="N146" s="20" t="s">
        <v>12</v>
      </c>
      <c r="O146" s="20" t="s">
        <v>8</v>
      </c>
      <c r="P146" s="20" t="s">
        <v>9</v>
      </c>
      <c r="Q146" s="21" t="s">
        <v>10</v>
      </c>
    </row>
    <row r="147" spans="1:17" ht="42" customHeight="1" x14ac:dyDescent="0.2">
      <c r="A147" s="22">
        <v>1</v>
      </c>
      <c r="B147" s="18" t="s">
        <v>25</v>
      </c>
      <c r="C147" s="23" t="s">
        <v>33</v>
      </c>
      <c r="D147" s="24">
        <v>168</v>
      </c>
      <c r="E147" s="31">
        <v>6.75</v>
      </c>
      <c r="F147" s="25">
        <f>D147*E147</f>
        <v>1134</v>
      </c>
      <c r="G147" s="31">
        <v>8</v>
      </c>
      <c r="H147" s="26">
        <f t="shared" ref="H147:H154" si="62">D147*G147</f>
        <v>1344</v>
      </c>
      <c r="I147" s="31">
        <v>9</v>
      </c>
      <c r="J147" s="26">
        <f t="shared" si="42"/>
        <v>1512</v>
      </c>
      <c r="K147" s="19" t="s">
        <v>87</v>
      </c>
      <c r="L147" s="26" t="s">
        <v>87</v>
      </c>
      <c r="M147" s="27">
        <f t="shared" ref="M147:M154" si="63">TRUNC(AVERAGE(E147,G147,I147,K147),2)</f>
        <v>7.91</v>
      </c>
      <c r="N147" s="27">
        <f t="shared" ref="N147:N154" si="64">D147*M147</f>
        <v>1328.88</v>
      </c>
      <c r="O147" s="28">
        <f t="shared" ref="O147:O154" si="65">STDEV(E147,G147,I147,K147)</f>
        <v>1.1273124382057216</v>
      </c>
      <c r="P147" s="29">
        <f t="shared" ref="P147:P154" si="66">TRUNC(O147/M147*100)/100</f>
        <v>0.14000000000000001</v>
      </c>
      <c r="Q147" s="30">
        <f t="shared" ref="Q147:Q154" si="67">COUNTA(E147,G147,I147,K147)</f>
        <v>4</v>
      </c>
    </row>
    <row r="148" spans="1:17" ht="42" customHeight="1" x14ac:dyDescent="0.2">
      <c r="A148" s="22">
        <v>2</v>
      </c>
      <c r="B148" s="18" t="s">
        <v>26</v>
      </c>
      <c r="C148" s="23" t="s">
        <v>33</v>
      </c>
      <c r="D148" s="24">
        <v>168</v>
      </c>
      <c r="E148" s="31">
        <v>19</v>
      </c>
      <c r="F148" s="25">
        <f t="shared" ref="F148:F153" si="68">D148*E148</f>
        <v>3192</v>
      </c>
      <c r="G148" s="31">
        <v>20</v>
      </c>
      <c r="H148" s="26">
        <f t="shared" si="62"/>
        <v>3360</v>
      </c>
      <c r="I148" s="31">
        <v>25</v>
      </c>
      <c r="J148" s="26">
        <f t="shared" si="42"/>
        <v>4200</v>
      </c>
      <c r="K148" s="19" t="s">
        <v>87</v>
      </c>
      <c r="L148" s="26" t="s">
        <v>87</v>
      </c>
      <c r="M148" s="27">
        <f t="shared" si="63"/>
        <v>21.33</v>
      </c>
      <c r="N148" s="27">
        <f t="shared" si="64"/>
        <v>3583.4399999999996</v>
      </c>
      <c r="O148" s="28">
        <f t="shared" si="65"/>
        <v>3.2145502536643242</v>
      </c>
      <c r="P148" s="29">
        <f t="shared" si="66"/>
        <v>0.15</v>
      </c>
      <c r="Q148" s="30">
        <f t="shared" si="67"/>
        <v>4</v>
      </c>
    </row>
    <row r="149" spans="1:17" ht="42" customHeight="1" x14ac:dyDescent="0.2">
      <c r="A149" s="22">
        <v>3</v>
      </c>
      <c r="B149" s="18" t="s">
        <v>27</v>
      </c>
      <c r="C149" s="23" t="s">
        <v>33</v>
      </c>
      <c r="D149" s="24">
        <v>168</v>
      </c>
      <c r="E149" s="31">
        <v>6.8</v>
      </c>
      <c r="F149" s="25">
        <f t="shared" si="68"/>
        <v>1142.3999999999999</v>
      </c>
      <c r="G149" s="31">
        <v>8</v>
      </c>
      <c r="H149" s="26">
        <f t="shared" si="62"/>
        <v>1344</v>
      </c>
      <c r="I149" s="31">
        <v>9</v>
      </c>
      <c r="J149" s="26">
        <f t="shared" si="42"/>
        <v>1512</v>
      </c>
      <c r="K149" s="19" t="s">
        <v>87</v>
      </c>
      <c r="L149" s="26" t="s">
        <v>87</v>
      </c>
      <c r="M149" s="27">
        <f t="shared" si="63"/>
        <v>7.93</v>
      </c>
      <c r="N149" s="27">
        <f t="shared" si="64"/>
        <v>1332.24</v>
      </c>
      <c r="O149" s="28">
        <f t="shared" si="65"/>
        <v>1.1015141094572163</v>
      </c>
      <c r="P149" s="29">
        <f t="shared" si="66"/>
        <v>0.13</v>
      </c>
      <c r="Q149" s="30">
        <f t="shared" si="67"/>
        <v>4</v>
      </c>
    </row>
    <row r="150" spans="1:17" ht="42" customHeight="1" x14ac:dyDescent="0.2">
      <c r="A150" s="22">
        <v>4</v>
      </c>
      <c r="B150" s="18" t="s">
        <v>28</v>
      </c>
      <c r="C150" s="23" t="s">
        <v>33</v>
      </c>
      <c r="D150" s="24">
        <v>168</v>
      </c>
      <c r="E150" s="31">
        <v>6.8</v>
      </c>
      <c r="F150" s="25">
        <f t="shared" si="68"/>
        <v>1142.3999999999999</v>
      </c>
      <c r="G150" s="31">
        <v>8</v>
      </c>
      <c r="H150" s="26">
        <f t="shared" si="62"/>
        <v>1344</v>
      </c>
      <c r="I150" s="31">
        <v>9</v>
      </c>
      <c r="J150" s="26">
        <f t="shared" si="42"/>
        <v>1512</v>
      </c>
      <c r="K150" s="19" t="s">
        <v>87</v>
      </c>
      <c r="L150" s="26" t="s">
        <v>87</v>
      </c>
      <c r="M150" s="27">
        <f t="shared" si="63"/>
        <v>7.93</v>
      </c>
      <c r="N150" s="27">
        <f t="shared" si="64"/>
        <v>1332.24</v>
      </c>
      <c r="O150" s="28">
        <f t="shared" si="65"/>
        <v>1.1015141094572163</v>
      </c>
      <c r="P150" s="29">
        <f t="shared" si="66"/>
        <v>0.13</v>
      </c>
      <c r="Q150" s="30">
        <f t="shared" si="67"/>
        <v>4</v>
      </c>
    </row>
    <row r="151" spans="1:17" ht="42" customHeight="1" x14ac:dyDescent="0.2">
      <c r="A151" s="22">
        <v>5</v>
      </c>
      <c r="B151" s="18" t="s">
        <v>29</v>
      </c>
      <c r="C151" s="23" t="s">
        <v>34</v>
      </c>
      <c r="D151" s="23">
        <v>12</v>
      </c>
      <c r="E151" s="31">
        <v>3450</v>
      </c>
      <c r="F151" s="25">
        <f t="shared" si="68"/>
        <v>41400</v>
      </c>
      <c r="G151" s="31">
        <v>2000</v>
      </c>
      <c r="H151" s="26">
        <f t="shared" si="62"/>
        <v>24000</v>
      </c>
      <c r="I151" s="31">
        <v>2500</v>
      </c>
      <c r="J151" s="26">
        <f t="shared" si="42"/>
        <v>30000</v>
      </c>
      <c r="K151" s="31">
        <v>2480</v>
      </c>
      <c r="L151" s="26">
        <f t="shared" ref="L151:L154" si="69">K151*D151</f>
        <v>29760</v>
      </c>
      <c r="M151" s="27">
        <f t="shared" si="63"/>
        <v>2607.5</v>
      </c>
      <c r="N151" s="27">
        <f t="shared" si="64"/>
        <v>31290</v>
      </c>
      <c r="O151" s="28">
        <f t="shared" si="65"/>
        <v>607.36452536073148</v>
      </c>
      <c r="P151" s="29">
        <f t="shared" si="66"/>
        <v>0.23</v>
      </c>
      <c r="Q151" s="30">
        <f t="shared" si="67"/>
        <v>4</v>
      </c>
    </row>
    <row r="152" spans="1:17" ht="42" customHeight="1" x14ac:dyDescent="0.2">
      <c r="A152" s="22">
        <v>6</v>
      </c>
      <c r="B152" s="18" t="s">
        <v>30</v>
      </c>
      <c r="C152" s="23" t="s">
        <v>34</v>
      </c>
      <c r="D152" s="23">
        <v>12</v>
      </c>
      <c r="E152" s="31">
        <v>310</v>
      </c>
      <c r="F152" s="25">
        <f t="shared" si="68"/>
        <v>3720</v>
      </c>
      <c r="G152" s="31">
        <v>350</v>
      </c>
      <c r="H152" s="26">
        <f t="shared" si="62"/>
        <v>4200</v>
      </c>
      <c r="I152" s="31">
        <v>450</v>
      </c>
      <c r="J152" s="26">
        <f t="shared" si="42"/>
        <v>5400</v>
      </c>
      <c r="K152" s="31" t="s">
        <v>87</v>
      </c>
      <c r="L152" s="26" t="s">
        <v>87</v>
      </c>
      <c r="M152" s="27">
        <f t="shared" si="63"/>
        <v>370</v>
      </c>
      <c r="N152" s="27">
        <f t="shared" si="64"/>
        <v>4440</v>
      </c>
      <c r="O152" s="28">
        <f t="shared" si="65"/>
        <v>72.111025509279784</v>
      </c>
      <c r="P152" s="29">
        <f t="shared" si="66"/>
        <v>0.19</v>
      </c>
      <c r="Q152" s="30">
        <f t="shared" si="67"/>
        <v>4</v>
      </c>
    </row>
    <row r="153" spans="1:17" ht="42" customHeight="1" x14ac:dyDescent="0.2">
      <c r="A153" s="22">
        <v>7</v>
      </c>
      <c r="B153" s="18" t="s">
        <v>31</v>
      </c>
      <c r="C153" s="23" t="s">
        <v>34</v>
      </c>
      <c r="D153" s="23">
        <v>4</v>
      </c>
      <c r="E153" s="31">
        <v>3450</v>
      </c>
      <c r="F153" s="25">
        <f t="shared" si="68"/>
        <v>13800</v>
      </c>
      <c r="G153" s="31">
        <v>2000</v>
      </c>
      <c r="H153" s="26">
        <f t="shared" si="62"/>
        <v>8000</v>
      </c>
      <c r="I153" s="31">
        <v>2500</v>
      </c>
      <c r="J153" s="26">
        <f t="shared" si="42"/>
        <v>10000</v>
      </c>
      <c r="K153" s="31">
        <v>2480</v>
      </c>
      <c r="L153" s="26">
        <f t="shared" si="69"/>
        <v>9920</v>
      </c>
      <c r="M153" s="27">
        <f t="shared" si="63"/>
        <v>2607.5</v>
      </c>
      <c r="N153" s="27">
        <f t="shared" si="64"/>
        <v>10430</v>
      </c>
      <c r="O153" s="28">
        <f t="shared" si="65"/>
        <v>607.36452536073148</v>
      </c>
      <c r="P153" s="29">
        <f t="shared" si="66"/>
        <v>0.23</v>
      </c>
      <c r="Q153" s="30">
        <f t="shared" si="67"/>
        <v>4</v>
      </c>
    </row>
    <row r="154" spans="1:17" ht="42" customHeight="1" x14ac:dyDescent="0.2">
      <c r="A154" s="22">
        <v>8</v>
      </c>
      <c r="B154" s="18" t="s">
        <v>32</v>
      </c>
      <c r="C154" s="23" t="s">
        <v>35</v>
      </c>
      <c r="D154" s="23">
        <v>30</v>
      </c>
      <c r="E154" s="31" t="s">
        <v>87</v>
      </c>
      <c r="F154" s="25" t="s">
        <v>87</v>
      </c>
      <c r="G154" s="31">
        <v>2000</v>
      </c>
      <c r="H154" s="26">
        <f t="shared" si="62"/>
        <v>60000</v>
      </c>
      <c r="I154" s="31">
        <v>2500</v>
      </c>
      <c r="J154" s="26">
        <f t="shared" si="42"/>
        <v>75000</v>
      </c>
      <c r="K154" s="31">
        <v>2480</v>
      </c>
      <c r="L154" s="26">
        <f t="shared" si="69"/>
        <v>74400</v>
      </c>
      <c r="M154" s="27">
        <f t="shared" si="63"/>
        <v>2326.66</v>
      </c>
      <c r="N154" s="27">
        <f t="shared" si="64"/>
        <v>69799.799999999988</v>
      </c>
      <c r="O154" s="28">
        <f t="shared" si="65"/>
        <v>283.07831660749525</v>
      </c>
      <c r="P154" s="29">
        <f t="shared" si="66"/>
        <v>0.12</v>
      </c>
      <c r="Q154" s="30">
        <f t="shared" si="67"/>
        <v>4</v>
      </c>
    </row>
    <row r="155" spans="1:17" ht="42" customHeight="1" x14ac:dyDescent="0.2">
      <c r="A155" s="71" t="s">
        <v>36</v>
      </c>
      <c r="B155" s="72"/>
      <c r="C155" s="72"/>
      <c r="D155" s="73"/>
      <c r="E155" s="56">
        <f>SUM(F147:F154)</f>
        <v>65530.8</v>
      </c>
      <c r="F155" s="57"/>
      <c r="G155" s="56">
        <f>SUM(H147:H154)</f>
        <v>103592</v>
      </c>
      <c r="H155" s="57"/>
      <c r="I155" s="56">
        <f>SUM(J147:J154)</f>
        <v>129136</v>
      </c>
      <c r="J155" s="57"/>
      <c r="K155" s="56">
        <f>SUM(L147:L154)</f>
        <v>114080</v>
      </c>
      <c r="L155" s="57"/>
      <c r="M155" s="27"/>
      <c r="N155" s="27">
        <f>SUM(N147:N154)</f>
        <v>123536.59999999999</v>
      </c>
      <c r="O155" s="28"/>
      <c r="P155" s="29"/>
      <c r="Q155" s="30"/>
    </row>
    <row r="156" spans="1:17" ht="42" customHeight="1" x14ac:dyDescent="0.2">
      <c r="A156" s="65" t="s">
        <v>60</v>
      </c>
      <c r="B156" s="66"/>
      <c r="C156" s="66"/>
      <c r="D156" s="66"/>
      <c r="E156" s="66"/>
      <c r="F156" s="66"/>
      <c r="G156" s="66"/>
      <c r="H156" s="66"/>
      <c r="I156" s="66"/>
      <c r="J156" s="66"/>
      <c r="K156" s="66"/>
      <c r="L156" s="66"/>
      <c r="M156" s="66"/>
      <c r="N156" s="66"/>
      <c r="O156" s="66"/>
      <c r="P156" s="66"/>
      <c r="Q156" s="66"/>
    </row>
    <row r="157" spans="1:17" ht="42" customHeight="1" x14ac:dyDescent="0.2">
      <c r="A157" s="62" t="s">
        <v>1</v>
      </c>
      <c r="B157" s="58" t="s">
        <v>2</v>
      </c>
      <c r="C157" s="58" t="s">
        <v>3</v>
      </c>
      <c r="D157" s="58" t="s">
        <v>19</v>
      </c>
      <c r="E157" s="63" t="s">
        <v>67</v>
      </c>
      <c r="F157" s="64"/>
      <c r="G157" s="63" t="s">
        <v>68</v>
      </c>
      <c r="H157" s="64"/>
      <c r="I157" s="63" t="s">
        <v>69</v>
      </c>
      <c r="J157" s="64"/>
      <c r="K157" s="63" t="s">
        <v>97</v>
      </c>
      <c r="L157" s="64"/>
      <c r="M157" s="58" t="s">
        <v>6</v>
      </c>
      <c r="N157" s="58"/>
      <c r="O157" s="58"/>
      <c r="P157" s="58"/>
      <c r="Q157" s="59"/>
    </row>
    <row r="158" spans="1:17" ht="42" customHeight="1" x14ac:dyDescent="0.2">
      <c r="A158" s="62"/>
      <c r="B158" s="58"/>
      <c r="C158" s="58"/>
      <c r="D158" s="58"/>
      <c r="E158" s="58" t="s">
        <v>66</v>
      </c>
      <c r="F158" s="58"/>
      <c r="G158" s="58" t="s">
        <v>62</v>
      </c>
      <c r="H158" s="58"/>
      <c r="I158" s="60" t="s">
        <v>70</v>
      </c>
      <c r="J158" s="61"/>
      <c r="K158" s="60" t="s">
        <v>98</v>
      </c>
      <c r="L158" s="61"/>
      <c r="M158" s="58" t="s">
        <v>11</v>
      </c>
      <c r="N158" s="58"/>
      <c r="O158" s="58"/>
      <c r="P158" s="58"/>
      <c r="Q158" s="59"/>
    </row>
    <row r="159" spans="1:17" ht="42" customHeight="1" x14ac:dyDescent="0.2">
      <c r="A159" s="62"/>
      <c r="B159" s="58"/>
      <c r="C159" s="58"/>
      <c r="D159" s="58"/>
      <c r="E159" s="19" t="s">
        <v>20</v>
      </c>
      <c r="F159" s="19" t="s">
        <v>21</v>
      </c>
      <c r="G159" s="19" t="s">
        <v>20</v>
      </c>
      <c r="H159" s="19" t="s">
        <v>21</v>
      </c>
      <c r="I159" s="19" t="s">
        <v>20</v>
      </c>
      <c r="J159" s="19" t="s">
        <v>21</v>
      </c>
      <c r="K159" s="19" t="s">
        <v>20</v>
      </c>
      <c r="L159" s="19" t="s">
        <v>21</v>
      </c>
      <c r="M159" s="20" t="s">
        <v>7</v>
      </c>
      <c r="N159" s="20" t="s">
        <v>12</v>
      </c>
      <c r="O159" s="20" t="s">
        <v>8</v>
      </c>
      <c r="P159" s="20" t="s">
        <v>9</v>
      </c>
      <c r="Q159" s="21" t="s">
        <v>10</v>
      </c>
    </row>
    <row r="160" spans="1:17" ht="42" customHeight="1" x14ac:dyDescent="0.2">
      <c r="A160" s="22">
        <v>1</v>
      </c>
      <c r="B160" s="18" t="s">
        <v>25</v>
      </c>
      <c r="C160" s="23" t="s">
        <v>33</v>
      </c>
      <c r="D160" s="24">
        <v>159</v>
      </c>
      <c r="E160" s="31">
        <v>6.75</v>
      </c>
      <c r="F160" s="25">
        <f>D160*E160</f>
        <v>1073.25</v>
      </c>
      <c r="G160" s="31">
        <v>8</v>
      </c>
      <c r="H160" s="26">
        <f t="shared" ref="H160:H167" si="70">D160*G160</f>
        <v>1272</v>
      </c>
      <c r="I160" s="19">
        <v>9</v>
      </c>
      <c r="J160" s="26">
        <f t="shared" si="42"/>
        <v>1431</v>
      </c>
      <c r="K160" s="31" t="s">
        <v>87</v>
      </c>
      <c r="L160" s="26" t="s">
        <v>87</v>
      </c>
      <c r="M160" s="27">
        <f t="shared" ref="M160:M167" si="71">TRUNC(AVERAGE(E160,G160,I160,K160),2)</f>
        <v>7.91</v>
      </c>
      <c r="N160" s="27">
        <f t="shared" ref="N160:N167" si="72">D160*M160</f>
        <v>1257.69</v>
      </c>
      <c r="O160" s="28">
        <f t="shared" ref="O160:O167" si="73">STDEV(E160,G160,I160,K160)</f>
        <v>1.1273124382057216</v>
      </c>
      <c r="P160" s="29">
        <f t="shared" ref="P160:P167" si="74">TRUNC(O160/M160*100)/100</f>
        <v>0.14000000000000001</v>
      </c>
      <c r="Q160" s="30">
        <f t="shared" ref="Q160:Q167" si="75">COUNTA(E160,G160,I160,K160)</f>
        <v>4</v>
      </c>
    </row>
    <row r="161" spans="1:17" ht="42" customHeight="1" x14ac:dyDescent="0.2">
      <c r="A161" s="22">
        <v>2</v>
      </c>
      <c r="B161" s="18" t="s">
        <v>26</v>
      </c>
      <c r="C161" s="23" t="s">
        <v>33</v>
      </c>
      <c r="D161" s="24">
        <v>159</v>
      </c>
      <c r="E161" s="31">
        <v>19</v>
      </c>
      <c r="F161" s="25">
        <f t="shared" ref="F161:F165" si="76">D161*E161</f>
        <v>3021</v>
      </c>
      <c r="G161" s="31">
        <v>20</v>
      </c>
      <c r="H161" s="26">
        <f t="shared" si="70"/>
        <v>3180</v>
      </c>
      <c r="I161" s="19">
        <v>25</v>
      </c>
      <c r="J161" s="26">
        <f t="shared" si="42"/>
        <v>3975</v>
      </c>
      <c r="K161" s="31" t="s">
        <v>87</v>
      </c>
      <c r="L161" s="26" t="s">
        <v>87</v>
      </c>
      <c r="M161" s="27">
        <f t="shared" si="71"/>
        <v>21.33</v>
      </c>
      <c r="N161" s="27">
        <f t="shared" si="72"/>
        <v>3391.47</v>
      </c>
      <c r="O161" s="28">
        <f t="shared" si="73"/>
        <v>3.2145502536643242</v>
      </c>
      <c r="P161" s="29">
        <f t="shared" si="74"/>
        <v>0.15</v>
      </c>
      <c r="Q161" s="30">
        <f t="shared" si="75"/>
        <v>4</v>
      </c>
    </row>
    <row r="162" spans="1:17" ht="42" customHeight="1" x14ac:dyDescent="0.2">
      <c r="A162" s="22">
        <v>3</v>
      </c>
      <c r="B162" s="18" t="s">
        <v>27</v>
      </c>
      <c r="C162" s="23" t="s">
        <v>33</v>
      </c>
      <c r="D162" s="24">
        <v>159</v>
      </c>
      <c r="E162" s="31">
        <v>6.8</v>
      </c>
      <c r="F162" s="25">
        <f t="shared" si="76"/>
        <v>1081.2</v>
      </c>
      <c r="G162" s="31">
        <v>8</v>
      </c>
      <c r="H162" s="26">
        <f t="shared" si="70"/>
        <v>1272</v>
      </c>
      <c r="I162" s="19">
        <v>9</v>
      </c>
      <c r="J162" s="26">
        <f t="shared" si="42"/>
        <v>1431</v>
      </c>
      <c r="K162" s="31" t="s">
        <v>87</v>
      </c>
      <c r="L162" s="26" t="s">
        <v>87</v>
      </c>
      <c r="M162" s="27">
        <f t="shared" si="71"/>
        <v>7.93</v>
      </c>
      <c r="N162" s="27">
        <f t="shared" si="72"/>
        <v>1260.8699999999999</v>
      </c>
      <c r="O162" s="28">
        <f t="shared" si="73"/>
        <v>1.1015141094572163</v>
      </c>
      <c r="P162" s="29">
        <f t="shared" si="74"/>
        <v>0.13</v>
      </c>
      <c r="Q162" s="30">
        <f t="shared" si="75"/>
        <v>4</v>
      </c>
    </row>
    <row r="163" spans="1:17" ht="42" customHeight="1" x14ac:dyDescent="0.2">
      <c r="A163" s="22">
        <v>4</v>
      </c>
      <c r="B163" s="18" t="s">
        <v>28</v>
      </c>
      <c r="C163" s="23" t="s">
        <v>33</v>
      </c>
      <c r="D163" s="24">
        <v>159</v>
      </c>
      <c r="E163" s="31">
        <v>6.8</v>
      </c>
      <c r="F163" s="25">
        <f t="shared" si="76"/>
        <v>1081.2</v>
      </c>
      <c r="G163" s="31">
        <v>8</v>
      </c>
      <c r="H163" s="26">
        <f t="shared" si="70"/>
        <v>1272</v>
      </c>
      <c r="I163" s="19">
        <v>9</v>
      </c>
      <c r="J163" s="26">
        <f t="shared" si="42"/>
        <v>1431</v>
      </c>
      <c r="K163" s="31" t="s">
        <v>87</v>
      </c>
      <c r="L163" s="26" t="s">
        <v>87</v>
      </c>
      <c r="M163" s="27">
        <f t="shared" si="71"/>
        <v>7.93</v>
      </c>
      <c r="N163" s="27">
        <f t="shared" si="72"/>
        <v>1260.8699999999999</v>
      </c>
      <c r="O163" s="28">
        <f t="shared" si="73"/>
        <v>1.1015141094572163</v>
      </c>
      <c r="P163" s="29">
        <f t="shared" si="74"/>
        <v>0.13</v>
      </c>
      <c r="Q163" s="30">
        <f t="shared" si="75"/>
        <v>4</v>
      </c>
    </row>
    <row r="164" spans="1:17" ht="42" customHeight="1" x14ac:dyDescent="0.2">
      <c r="A164" s="22">
        <v>5</v>
      </c>
      <c r="B164" s="18" t="s">
        <v>29</v>
      </c>
      <c r="C164" s="23" t="s">
        <v>34</v>
      </c>
      <c r="D164" s="23">
        <v>12</v>
      </c>
      <c r="E164" s="31">
        <v>3450</v>
      </c>
      <c r="F164" s="25">
        <f t="shared" si="76"/>
        <v>41400</v>
      </c>
      <c r="G164" s="31">
        <v>2000</v>
      </c>
      <c r="H164" s="26">
        <f t="shared" si="70"/>
        <v>24000</v>
      </c>
      <c r="I164" s="19">
        <v>2500</v>
      </c>
      <c r="J164" s="26">
        <f t="shared" si="42"/>
        <v>30000</v>
      </c>
      <c r="K164" s="31">
        <v>2480</v>
      </c>
      <c r="L164" s="26">
        <f t="shared" ref="L164:L167" si="77">K164*D164</f>
        <v>29760</v>
      </c>
      <c r="M164" s="27">
        <f t="shared" si="71"/>
        <v>2607.5</v>
      </c>
      <c r="N164" s="27">
        <f t="shared" si="72"/>
        <v>31290</v>
      </c>
      <c r="O164" s="28">
        <f t="shared" si="73"/>
        <v>607.36452536073148</v>
      </c>
      <c r="P164" s="29">
        <f t="shared" si="74"/>
        <v>0.23</v>
      </c>
      <c r="Q164" s="30">
        <f t="shared" si="75"/>
        <v>4</v>
      </c>
    </row>
    <row r="165" spans="1:17" ht="42" customHeight="1" x14ac:dyDescent="0.2">
      <c r="A165" s="22">
        <v>6</v>
      </c>
      <c r="B165" s="18" t="s">
        <v>30</v>
      </c>
      <c r="C165" s="23" t="s">
        <v>34</v>
      </c>
      <c r="D165" s="23">
        <v>12</v>
      </c>
      <c r="E165" s="31">
        <v>310</v>
      </c>
      <c r="F165" s="25">
        <f t="shared" si="76"/>
        <v>3720</v>
      </c>
      <c r="G165" s="31">
        <v>350</v>
      </c>
      <c r="H165" s="26">
        <f t="shared" si="70"/>
        <v>4200</v>
      </c>
      <c r="I165" s="19">
        <v>450</v>
      </c>
      <c r="J165" s="26">
        <f t="shared" si="42"/>
        <v>5400</v>
      </c>
      <c r="K165" s="31" t="s">
        <v>87</v>
      </c>
      <c r="L165" s="26" t="s">
        <v>87</v>
      </c>
      <c r="M165" s="27">
        <f t="shared" si="71"/>
        <v>370</v>
      </c>
      <c r="N165" s="27">
        <f t="shared" si="72"/>
        <v>4440</v>
      </c>
      <c r="O165" s="28">
        <f t="shared" si="73"/>
        <v>72.111025509279784</v>
      </c>
      <c r="P165" s="29">
        <f t="shared" si="74"/>
        <v>0.19</v>
      </c>
      <c r="Q165" s="30">
        <f t="shared" si="75"/>
        <v>4</v>
      </c>
    </row>
    <row r="166" spans="1:17" ht="42" customHeight="1" x14ac:dyDescent="0.2">
      <c r="A166" s="22">
        <v>7</v>
      </c>
      <c r="B166" s="18" t="s">
        <v>31</v>
      </c>
      <c r="C166" s="23" t="s">
        <v>34</v>
      </c>
      <c r="D166" s="23">
        <v>4</v>
      </c>
      <c r="E166" s="31" t="s">
        <v>87</v>
      </c>
      <c r="F166" s="25" t="s">
        <v>87</v>
      </c>
      <c r="G166" s="31">
        <v>2000</v>
      </c>
      <c r="H166" s="26">
        <f t="shared" si="70"/>
        <v>8000</v>
      </c>
      <c r="I166" s="19">
        <v>2500</v>
      </c>
      <c r="J166" s="26">
        <f t="shared" si="42"/>
        <v>10000</v>
      </c>
      <c r="K166" s="31">
        <v>2480</v>
      </c>
      <c r="L166" s="26">
        <f t="shared" si="77"/>
        <v>9920</v>
      </c>
      <c r="M166" s="27">
        <f t="shared" si="71"/>
        <v>2326.66</v>
      </c>
      <c r="N166" s="27">
        <f t="shared" si="72"/>
        <v>9306.64</v>
      </c>
      <c r="O166" s="28">
        <f t="shared" si="73"/>
        <v>283.07831660749525</v>
      </c>
      <c r="P166" s="29">
        <f t="shared" si="74"/>
        <v>0.12</v>
      </c>
      <c r="Q166" s="30">
        <f t="shared" si="75"/>
        <v>4</v>
      </c>
    </row>
    <row r="167" spans="1:17" ht="42" customHeight="1" x14ac:dyDescent="0.2">
      <c r="A167" s="22">
        <v>8</v>
      </c>
      <c r="B167" s="18" t="s">
        <v>32</v>
      </c>
      <c r="C167" s="23" t="s">
        <v>35</v>
      </c>
      <c r="D167" s="23">
        <v>30</v>
      </c>
      <c r="E167" s="31" t="s">
        <v>87</v>
      </c>
      <c r="F167" s="25" t="s">
        <v>87</v>
      </c>
      <c r="G167" s="31">
        <v>2000</v>
      </c>
      <c r="H167" s="26">
        <f t="shared" si="70"/>
        <v>60000</v>
      </c>
      <c r="I167" s="19">
        <v>2500</v>
      </c>
      <c r="J167" s="26">
        <f t="shared" si="42"/>
        <v>75000</v>
      </c>
      <c r="K167" s="31">
        <v>2480</v>
      </c>
      <c r="L167" s="26">
        <f t="shared" si="77"/>
        <v>74400</v>
      </c>
      <c r="M167" s="27">
        <f t="shared" si="71"/>
        <v>2326.66</v>
      </c>
      <c r="N167" s="27">
        <f t="shared" si="72"/>
        <v>69799.799999999988</v>
      </c>
      <c r="O167" s="28">
        <f t="shared" si="73"/>
        <v>283.07831660749525</v>
      </c>
      <c r="P167" s="29">
        <f t="shared" si="74"/>
        <v>0.12</v>
      </c>
      <c r="Q167" s="30">
        <f t="shared" si="75"/>
        <v>4</v>
      </c>
    </row>
    <row r="168" spans="1:17" ht="42" customHeight="1" x14ac:dyDescent="0.2">
      <c r="A168" s="71" t="s">
        <v>36</v>
      </c>
      <c r="B168" s="72"/>
      <c r="C168" s="72"/>
      <c r="D168" s="73"/>
      <c r="E168" s="56">
        <f>SUM(F160:F167)</f>
        <v>51376.65</v>
      </c>
      <c r="F168" s="57"/>
      <c r="G168" s="56">
        <f>SUM(H160:H167)</f>
        <v>103196</v>
      </c>
      <c r="H168" s="57"/>
      <c r="I168" s="56">
        <f>SUM(J160:J167)</f>
        <v>128668</v>
      </c>
      <c r="J168" s="57"/>
      <c r="K168" s="56">
        <f>SUM(L160:L167)</f>
        <v>114080</v>
      </c>
      <c r="L168" s="57"/>
      <c r="M168" s="27"/>
      <c r="N168" s="27">
        <f>SUM(N160:N167)</f>
        <v>122007.34</v>
      </c>
      <c r="O168" s="28"/>
      <c r="P168" s="29"/>
      <c r="Q168" s="30"/>
    </row>
    <row r="169" spans="1:17" ht="15" x14ac:dyDescent="0.2">
      <c r="A169" s="9"/>
      <c r="B169" s="11"/>
      <c r="C169" s="11"/>
      <c r="D169" s="16"/>
      <c r="E169" s="16"/>
      <c r="F169" s="16"/>
      <c r="G169" s="16"/>
      <c r="H169" s="16"/>
      <c r="I169" s="16"/>
      <c r="J169" s="16"/>
      <c r="K169" s="16"/>
      <c r="L169" s="16"/>
      <c r="M169" s="13"/>
      <c r="N169" s="9"/>
      <c r="O169" s="9"/>
      <c r="P169" s="9"/>
      <c r="Q169" s="9"/>
    </row>
    <row r="170" spans="1:17" ht="15" x14ac:dyDescent="0.2">
      <c r="A170" s="9"/>
      <c r="B170" s="11"/>
      <c r="C170" s="11"/>
      <c r="D170" s="16"/>
      <c r="E170" s="16"/>
      <c r="F170" s="16"/>
      <c r="G170" s="16"/>
      <c r="H170" s="16"/>
      <c r="I170" s="16"/>
      <c r="J170" s="16"/>
      <c r="K170" s="16"/>
      <c r="L170" s="16"/>
      <c r="M170" s="13"/>
      <c r="N170" s="9"/>
      <c r="O170" s="9"/>
      <c r="P170" s="9"/>
      <c r="Q170" s="9"/>
    </row>
    <row r="171" spans="1:17" ht="15" x14ac:dyDescent="0.2">
      <c r="A171" s="83" t="s">
        <v>104</v>
      </c>
      <c r="B171" s="83"/>
      <c r="C171" s="83"/>
      <c r="D171" s="83"/>
      <c r="E171" s="83"/>
      <c r="F171" s="83"/>
      <c r="G171" s="83"/>
      <c r="H171" s="83"/>
      <c r="I171" s="83"/>
      <c r="J171" s="83"/>
      <c r="K171" s="83"/>
      <c r="L171" s="83"/>
      <c r="M171" s="83"/>
      <c r="N171" s="83"/>
      <c r="O171" s="83"/>
      <c r="P171" s="83"/>
      <c r="Q171" s="83"/>
    </row>
    <row r="172" spans="1:17" ht="15" x14ac:dyDescent="0.2">
      <c r="A172" s="9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9"/>
      <c r="O172" s="9"/>
      <c r="P172" s="9"/>
      <c r="Q172" s="9"/>
    </row>
    <row r="173" spans="1:17" ht="15" x14ac:dyDescent="0.2">
      <c r="A173" s="9"/>
      <c r="B173" s="10"/>
      <c r="C173" s="10"/>
      <c r="D173" s="11"/>
      <c r="E173" s="10"/>
      <c r="F173" s="10"/>
      <c r="G173" s="10"/>
      <c r="H173" s="10"/>
      <c r="I173" s="10"/>
      <c r="J173" s="10"/>
      <c r="K173" s="10"/>
      <c r="L173" s="10"/>
      <c r="M173" s="10"/>
      <c r="N173" s="9"/>
      <c r="O173" s="9"/>
      <c r="P173" s="9"/>
      <c r="Q173" s="9"/>
    </row>
    <row r="174" spans="1:17" ht="15" x14ac:dyDescent="0.2">
      <c r="A174" s="9"/>
      <c r="B174" s="9"/>
      <c r="C174" s="9"/>
      <c r="D174" s="9"/>
      <c r="E174" s="9"/>
      <c r="F174" s="12"/>
      <c r="G174" s="12"/>
      <c r="H174" s="12"/>
      <c r="I174" s="12"/>
      <c r="J174" s="12"/>
      <c r="K174" s="12"/>
      <c r="L174" s="9"/>
      <c r="M174" s="9"/>
      <c r="N174" s="9"/>
      <c r="O174" s="9"/>
      <c r="P174" s="12"/>
      <c r="Q174" s="12"/>
    </row>
    <row r="175" spans="1:17" ht="15" x14ac:dyDescent="0.2">
      <c r="A175" s="9"/>
      <c r="B175" s="9"/>
      <c r="C175" s="9"/>
      <c r="D175" s="9"/>
      <c r="E175" s="9"/>
      <c r="F175" s="13"/>
      <c r="G175" s="13"/>
      <c r="H175" s="13"/>
      <c r="I175" s="13"/>
      <c r="J175" s="13"/>
      <c r="K175" s="13"/>
      <c r="L175" s="9"/>
      <c r="M175" s="9"/>
      <c r="N175" s="9"/>
      <c r="O175" s="9"/>
      <c r="P175" s="13"/>
      <c r="Q175" s="13"/>
    </row>
    <row r="176" spans="1:17" ht="15" x14ac:dyDescent="0.2">
      <c r="A176" s="81" t="s">
        <v>14</v>
      </c>
      <c r="B176" s="81"/>
      <c r="C176" s="81"/>
      <c r="D176" s="81"/>
      <c r="E176" s="81"/>
      <c r="F176" s="9"/>
      <c r="G176" s="9"/>
      <c r="H176" s="9"/>
      <c r="I176" s="9"/>
      <c r="J176" s="9"/>
      <c r="K176" s="9"/>
      <c r="L176" s="81" t="s">
        <v>15</v>
      </c>
      <c r="M176" s="81"/>
      <c r="N176" s="81"/>
      <c r="O176" s="81"/>
      <c r="P176" s="9"/>
      <c r="Q176" s="9"/>
    </row>
    <row r="177" spans="1:17" ht="15" x14ac:dyDescent="0.2">
      <c r="A177" s="82" t="s">
        <v>5</v>
      </c>
      <c r="B177" s="82"/>
      <c r="C177" s="82"/>
      <c r="D177" s="82"/>
      <c r="E177" s="82"/>
      <c r="F177" s="9"/>
      <c r="G177" s="9"/>
      <c r="H177" s="9"/>
      <c r="I177" s="9"/>
      <c r="J177" s="9"/>
      <c r="K177" s="9"/>
      <c r="L177" s="82" t="s">
        <v>4</v>
      </c>
      <c r="M177" s="82"/>
      <c r="N177" s="82"/>
      <c r="O177" s="82"/>
      <c r="P177" s="9"/>
      <c r="Q177" s="9"/>
    </row>
    <row r="178" spans="1:17" ht="15" x14ac:dyDescent="0.2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</row>
    <row r="179" spans="1:17" ht="15" x14ac:dyDescent="0.2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</row>
    <row r="180" spans="1:17" ht="15" x14ac:dyDescent="0.2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</row>
  </sheetData>
  <mergeCells count="373">
    <mergeCell ref="A5:Q5"/>
    <mergeCell ref="A6:Q6"/>
    <mergeCell ref="A7:Q7"/>
    <mergeCell ref="B9:Q9"/>
    <mergeCell ref="B10:L10"/>
    <mergeCell ref="A12:Q12"/>
    <mergeCell ref="B13:Q13"/>
    <mergeCell ref="A14:A16"/>
    <mergeCell ref="B14:B16"/>
    <mergeCell ref="C14:C16"/>
    <mergeCell ref="D14:D16"/>
    <mergeCell ref="E14:F14"/>
    <mergeCell ref="G14:H14"/>
    <mergeCell ref="I14:J14"/>
    <mergeCell ref="K14:L14"/>
    <mergeCell ref="M14:Q14"/>
    <mergeCell ref="E15:F15"/>
    <mergeCell ref="G15:H15"/>
    <mergeCell ref="I15:J15"/>
    <mergeCell ref="K15:L15"/>
    <mergeCell ref="M15:Q15"/>
    <mergeCell ref="A28:D28"/>
    <mergeCell ref="E28:F28"/>
    <mergeCell ref="G28:H28"/>
    <mergeCell ref="I28:J28"/>
    <mergeCell ref="K28:L28"/>
    <mergeCell ref="A29:Q29"/>
    <mergeCell ref="A30:A32"/>
    <mergeCell ref="B30:B32"/>
    <mergeCell ref="C30:C32"/>
    <mergeCell ref="D30:D32"/>
    <mergeCell ref="E30:F30"/>
    <mergeCell ref="G30:H30"/>
    <mergeCell ref="I30:J30"/>
    <mergeCell ref="K30:L30"/>
    <mergeCell ref="M30:Q30"/>
    <mergeCell ref="E31:F31"/>
    <mergeCell ref="G31:H31"/>
    <mergeCell ref="I31:J31"/>
    <mergeCell ref="K31:L31"/>
    <mergeCell ref="M31:Q31"/>
    <mergeCell ref="A44:D44"/>
    <mergeCell ref="E44:F44"/>
    <mergeCell ref="G44:H44"/>
    <mergeCell ref="I44:J44"/>
    <mergeCell ref="K44:L44"/>
    <mergeCell ref="A45:Q45"/>
    <mergeCell ref="A46:A48"/>
    <mergeCell ref="B46:B48"/>
    <mergeCell ref="C46:C48"/>
    <mergeCell ref="D46:D48"/>
    <mergeCell ref="E46:F46"/>
    <mergeCell ref="G46:H46"/>
    <mergeCell ref="I46:J46"/>
    <mergeCell ref="K46:L46"/>
    <mergeCell ref="M46:Q46"/>
    <mergeCell ref="E47:F47"/>
    <mergeCell ref="G47:H47"/>
    <mergeCell ref="I47:J47"/>
    <mergeCell ref="K47:L47"/>
    <mergeCell ref="M47:Q47"/>
    <mergeCell ref="A57:D57"/>
    <mergeCell ref="E57:F57"/>
    <mergeCell ref="G57:H57"/>
    <mergeCell ref="I57:J57"/>
    <mergeCell ref="K57:L57"/>
    <mergeCell ref="A58:Q58"/>
    <mergeCell ref="A59:A61"/>
    <mergeCell ref="B59:B61"/>
    <mergeCell ref="C59:C61"/>
    <mergeCell ref="D59:D61"/>
    <mergeCell ref="E59:F59"/>
    <mergeCell ref="G59:H59"/>
    <mergeCell ref="I59:J59"/>
    <mergeCell ref="K59:L59"/>
    <mergeCell ref="M59:Q59"/>
    <mergeCell ref="E60:F60"/>
    <mergeCell ref="G60:H60"/>
    <mergeCell ref="I60:J60"/>
    <mergeCell ref="K60:L60"/>
    <mergeCell ref="M60:Q60"/>
    <mergeCell ref="A70:D70"/>
    <mergeCell ref="E70:F70"/>
    <mergeCell ref="G70:H70"/>
    <mergeCell ref="I70:J70"/>
    <mergeCell ref="K70:L70"/>
    <mergeCell ref="A71:Q71"/>
    <mergeCell ref="A72:A74"/>
    <mergeCell ref="B72:B74"/>
    <mergeCell ref="C72:C74"/>
    <mergeCell ref="D72:D74"/>
    <mergeCell ref="E72:F72"/>
    <mergeCell ref="G72:H72"/>
    <mergeCell ref="I72:J72"/>
    <mergeCell ref="K72:L72"/>
    <mergeCell ref="M72:Q72"/>
    <mergeCell ref="E73:F73"/>
    <mergeCell ref="G73:H73"/>
    <mergeCell ref="I73:J73"/>
    <mergeCell ref="K73:L73"/>
    <mergeCell ref="M73:Q73"/>
    <mergeCell ref="A83:D83"/>
    <mergeCell ref="E83:F83"/>
    <mergeCell ref="G83:H83"/>
    <mergeCell ref="I83:J83"/>
    <mergeCell ref="K83:L83"/>
    <mergeCell ref="A84:Q84"/>
    <mergeCell ref="A85:A87"/>
    <mergeCell ref="B85:B87"/>
    <mergeCell ref="C85:C87"/>
    <mergeCell ref="D85:D87"/>
    <mergeCell ref="E85:F85"/>
    <mergeCell ref="G85:H85"/>
    <mergeCell ref="I85:J85"/>
    <mergeCell ref="K85:L85"/>
    <mergeCell ref="M85:Q85"/>
    <mergeCell ref="E86:F86"/>
    <mergeCell ref="G86:H86"/>
    <mergeCell ref="I86:J86"/>
    <mergeCell ref="K86:L86"/>
    <mergeCell ref="M86:Q86"/>
    <mergeCell ref="G111:H111"/>
    <mergeCell ref="I111:J111"/>
    <mergeCell ref="K111:L111"/>
    <mergeCell ref="A112:Q112"/>
    <mergeCell ref="A113:A115"/>
    <mergeCell ref="B113:B115"/>
    <mergeCell ref="C113:C115"/>
    <mergeCell ref="D113:D115"/>
    <mergeCell ref="E113:F113"/>
    <mergeCell ref="G113:H113"/>
    <mergeCell ref="I113:J113"/>
    <mergeCell ref="K113:L113"/>
    <mergeCell ref="M113:Q113"/>
    <mergeCell ref="E114:F114"/>
    <mergeCell ref="G114:H114"/>
    <mergeCell ref="I114:J114"/>
    <mergeCell ref="K114:L114"/>
    <mergeCell ref="M114:Q114"/>
    <mergeCell ref="A142:D142"/>
    <mergeCell ref="E142:F142"/>
    <mergeCell ref="G142:H142"/>
    <mergeCell ref="I142:J142"/>
    <mergeCell ref="K142:L142"/>
    <mergeCell ref="A143:Q143"/>
    <mergeCell ref="A144:A146"/>
    <mergeCell ref="B144:B146"/>
    <mergeCell ref="C144:C146"/>
    <mergeCell ref="D144:D146"/>
    <mergeCell ref="E144:F144"/>
    <mergeCell ref="G144:H144"/>
    <mergeCell ref="I144:J144"/>
    <mergeCell ref="K144:L144"/>
    <mergeCell ref="M144:Q144"/>
    <mergeCell ref="E145:F145"/>
    <mergeCell ref="G145:H145"/>
    <mergeCell ref="I145:J145"/>
    <mergeCell ref="K145:L145"/>
    <mergeCell ref="M145:Q145"/>
    <mergeCell ref="A155:D155"/>
    <mergeCell ref="E155:F155"/>
    <mergeCell ref="G155:H155"/>
    <mergeCell ref="I155:J155"/>
    <mergeCell ref="K155:L155"/>
    <mergeCell ref="A156:Q156"/>
    <mergeCell ref="A157:A159"/>
    <mergeCell ref="B157:B159"/>
    <mergeCell ref="C157:C159"/>
    <mergeCell ref="D157:D159"/>
    <mergeCell ref="E157:F157"/>
    <mergeCell ref="G157:H157"/>
    <mergeCell ref="I157:J157"/>
    <mergeCell ref="K157:L157"/>
    <mergeCell ref="M157:Q157"/>
    <mergeCell ref="A171:Q171"/>
    <mergeCell ref="A176:E176"/>
    <mergeCell ref="L176:O176"/>
    <mergeCell ref="A177:E177"/>
    <mergeCell ref="L177:O177"/>
    <mergeCell ref="E158:F158"/>
    <mergeCell ref="G158:H158"/>
    <mergeCell ref="I158:J158"/>
    <mergeCell ref="K158:L158"/>
    <mergeCell ref="M158:Q158"/>
    <mergeCell ref="A168:D168"/>
    <mergeCell ref="E168:F168"/>
    <mergeCell ref="G168:H168"/>
    <mergeCell ref="I168:J168"/>
    <mergeCell ref="K168:L168"/>
    <mergeCell ref="A24:A26"/>
    <mergeCell ref="B24:B26"/>
    <mergeCell ref="C24:C26"/>
    <mergeCell ref="D24:D26"/>
    <mergeCell ref="E24:F24"/>
    <mergeCell ref="G24:H24"/>
    <mergeCell ref="I24:J24"/>
    <mergeCell ref="K24:L24"/>
    <mergeCell ref="M24:Q24"/>
    <mergeCell ref="E25:F25"/>
    <mergeCell ref="G25:H25"/>
    <mergeCell ref="I25:J25"/>
    <mergeCell ref="K25:L25"/>
    <mergeCell ref="M25:Q25"/>
    <mergeCell ref="A40:A42"/>
    <mergeCell ref="B40:B42"/>
    <mergeCell ref="C40:C42"/>
    <mergeCell ref="D40:D42"/>
    <mergeCell ref="E40:F40"/>
    <mergeCell ref="G40:H40"/>
    <mergeCell ref="I40:J40"/>
    <mergeCell ref="K40:L40"/>
    <mergeCell ref="M40:Q40"/>
    <mergeCell ref="E41:F41"/>
    <mergeCell ref="G41:H41"/>
    <mergeCell ref="I41:J41"/>
    <mergeCell ref="K41:L41"/>
    <mergeCell ref="M41:Q41"/>
    <mergeCell ref="A89:A91"/>
    <mergeCell ref="B89:B91"/>
    <mergeCell ref="C89:C91"/>
    <mergeCell ref="D89:D91"/>
    <mergeCell ref="E89:F89"/>
    <mergeCell ref="G89:H89"/>
    <mergeCell ref="I89:J89"/>
    <mergeCell ref="K89:L89"/>
    <mergeCell ref="M89:Q89"/>
    <mergeCell ref="E90:F90"/>
    <mergeCell ref="G90:H90"/>
    <mergeCell ref="I90:J90"/>
    <mergeCell ref="K90:L90"/>
    <mergeCell ref="M90:Q90"/>
    <mergeCell ref="A93:A95"/>
    <mergeCell ref="B93:B95"/>
    <mergeCell ref="C93:C95"/>
    <mergeCell ref="D93:D95"/>
    <mergeCell ref="E93:F93"/>
    <mergeCell ref="G93:H93"/>
    <mergeCell ref="I93:J93"/>
    <mergeCell ref="K93:L93"/>
    <mergeCell ref="M93:Q93"/>
    <mergeCell ref="E94:F94"/>
    <mergeCell ref="G94:H94"/>
    <mergeCell ref="I94:J94"/>
    <mergeCell ref="K94:L94"/>
    <mergeCell ref="M94:Q94"/>
    <mergeCell ref="A97:A99"/>
    <mergeCell ref="B97:B99"/>
    <mergeCell ref="C97:C99"/>
    <mergeCell ref="D97:D99"/>
    <mergeCell ref="E97:F97"/>
    <mergeCell ref="G97:H97"/>
    <mergeCell ref="I97:J97"/>
    <mergeCell ref="K97:L97"/>
    <mergeCell ref="M97:Q97"/>
    <mergeCell ref="E98:F98"/>
    <mergeCell ref="G98:H98"/>
    <mergeCell ref="I98:J98"/>
    <mergeCell ref="K98:L98"/>
    <mergeCell ref="M98:Q98"/>
    <mergeCell ref="A101:A103"/>
    <mergeCell ref="B101:B103"/>
    <mergeCell ref="C101:C103"/>
    <mergeCell ref="D101:D103"/>
    <mergeCell ref="E101:F101"/>
    <mergeCell ref="G101:H101"/>
    <mergeCell ref="I101:J101"/>
    <mergeCell ref="K101:L101"/>
    <mergeCell ref="M101:Q101"/>
    <mergeCell ref="E102:F102"/>
    <mergeCell ref="G102:H102"/>
    <mergeCell ref="I102:J102"/>
    <mergeCell ref="K102:L102"/>
    <mergeCell ref="M102:Q102"/>
    <mergeCell ref="I117:J117"/>
    <mergeCell ref="K117:L117"/>
    <mergeCell ref="M117:Q117"/>
    <mergeCell ref="E118:F118"/>
    <mergeCell ref="G118:H118"/>
    <mergeCell ref="I118:J118"/>
    <mergeCell ref="K118:L118"/>
    <mergeCell ref="M118:Q118"/>
    <mergeCell ref="A107:A109"/>
    <mergeCell ref="B107:B109"/>
    <mergeCell ref="C107:C109"/>
    <mergeCell ref="D107:D109"/>
    <mergeCell ref="E107:F107"/>
    <mergeCell ref="G107:H107"/>
    <mergeCell ref="I107:J107"/>
    <mergeCell ref="K107:L107"/>
    <mergeCell ref="M107:Q107"/>
    <mergeCell ref="E108:F108"/>
    <mergeCell ref="G108:H108"/>
    <mergeCell ref="I108:J108"/>
    <mergeCell ref="K108:L108"/>
    <mergeCell ref="M108:Q108"/>
    <mergeCell ref="A111:D111"/>
    <mergeCell ref="E111:F111"/>
    <mergeCell ref="I125:J125"/>
    <mergeCell ref="K125:L125"/>
    <mergeCell ref="M125:Q125"/>
    <mergeCell ref="E126:F126"/>
    <mergeCell ref="G126:H126"/>
    <mergeCell ref="I126:J126"/>
    <mergeCell ref="K126:L126"/>
    <mergeCell ref="M126:Q126"/>
    <mergeCell ref="B121:B123"/>
    <mergeCell ref="C121:C123"/>
    <mergeCell ref="D121:D123"/>
    <mergeCell ref="E121:F121"/>
    <mergeCell ref="G121:H121"/>
    <mergeCell ref="I121:J121"/>
    <mergeCell ref="K121:L121"/>
    <mergeCell ref="M121:Q121"/>
    <mergeCell ref="E122:F122"/>
    <mergeCell ref="G122:H122"/>
    <mergeCell ref="I122:J122"/>
    <mergeCell ref="K122:L122"/>
    <mergeCell ref="M122:Q122"/>
    <mergeCell ref="A117:A119"/>
    <mergeCell ref="A121:A123"/>
    <mergeCell ref="A125:A127"/>
    <mergeCell ref="A129:A131"/>
    <mergeCell ref="B129:B131"/>
    <mergeCell ref="C129:C131"/>
    <mergeCell ref="D129:D131"/>
    <mergeCell ref="E129:F129"/>
    <mergeCell ref="G129:H129"/>
    <mergeCell ref="B125:B127"/>
    <mergeCell ref="C125:C127"/>
    <mergeCell ref="D125:D127"/>
    <mergeCell ref="E125:F125"/>
    <mergeCell ref="G125:H125"/>
    <mergeCell ref="B117:B119"/>
    <mergeCell ref="C117:C119"/>
    <mergeCell ref="D117:D119"/>
    <mergeCell ref="E117:F117"/>
    <mergeCell ref="G117:H117"/>
    <mergeCell ref="I129:J129"/>
    <mergeCell ref="K129:L129"/>
    <mergeCell ref="M129:Q129"/>
    <mergeCell ref="E130:F130"/>
    <mergeCell ref="G130:H130"/>
    <mergeCell ref="I130:J130"/>
    <mergeCell ref="K130:L130"/>
    <mergeCell ref="M130:Q130"/>
    <mergeCell ref="A133:A135"/>
    <mergeCell ref="B133:B135"/>
    <mergeCell ref="C133:C135"/>
    <mergeCell ref="D133:D135"/>
    <mergeCell ref="E133:F133"/>
    <mergeCell ref="G133:H133"/>
    <mergeCell ref="I133:J133"/>
    <mergeCell ref="K133:L133"/>
    <mergeCell ref="M133:Q133"/>
    <mergeCell ref="E134:F134"/>
    <mergeCell ref="G134:H134"/>
    <mergeCell ref="I134:J134"/>
    <mergeCell ref="K134:L134"/>
    <mergeCell ref="M134:Q134"/>
    <mergeCell ref="A138:A140"/>
    <mergeCell ref="B138:B140"/>
    <mergeCell ref="C138:C140"/>
    <mergeCell ref="D138:D140"/>
    <mergeCell ref="E138:F138"/>
    <mergeCell ref="G138:H138"/>
    <mergeCell ref="I138:J138"/>
    <mergeCell ref="K138:L138"/>
    <mergeCell ref="M138:Q138"/>
    <mergeCell ref="E139:F139"/>
    <mergeCell ref="G139:H139"/>
    <mergeCell ref="I139:J139"/>
    <mergeCell ref="K139:L139"/>
    <mergeCell ref="M139:Q139"/>
  </mergeCells>
  <conditionalFormatting sqref="P17:P23 P49:P57 P75:P83 P27:P28">
    <cfRule type="cellIs" dxfId="109" priority="114" operator="lessThan">
      <formula>0.26</formula>
    </cfRule>
    <cfRule type="cellIs" dxfId="108" priority="115" operator="greaterThan">
      <formula>0.25</formula>
    </cfRule>
    <cfRule type="cellIs" dxfId="107" priority="116" operator="greaterThan">
      <formula>25</formula>
    </cfRule>
  </conditionalFormatting>
  <conditionalFormatting sqref="P17:P23 P49:P57 P75:P83 P27:P28">
    <cfRule type="cellIs" dxfId="106" priority="111" operator="greaterThan">
      <formula>0.3</formula>
    </cfRule>
    <cfRule type="cellIs" dxfId="105" priority="112" operator="between">
      <formula>0.26</formula>
      <formula>0.3</formula>
    </cfRule>
    <cfRule type="cellIs" dxfId="104" priority="113" operator="between">
      <formula>26</formula>
      <formula>30</formula>
    </cfRule>
  </conditionalFormatting>
  <conditionalFormatting sqref="P17:P23 P49:P57 P75:P83 P27:P28">
    <cfRule type="cellIs" dxfId="103" priority="117" operator="lessThan">
      <formula>#REF!</formula>
    </cfRule>
    <cfRule type="cellIs" dxfId="102" priority="118" operator="greaterThan">
      <formula>25</formula>
    </cfRule>
    <cfRule type="cellIs" dxfId="101" priority="119" operator="lessThan">
      <formula>0.22</formula>
    </cfRule>
    <cfRule type="cellIs" dxfId="100" priority="120" operator="lessThan">
      <formula>#REF!</formula>
    </cfRule>
    <cfRule type="cellIs" dxfId="99" priority="121" operator="lessThan">
      <formula>0.22</formula>
    </cfRule>
  </conditionalFormatting>
  <conditionalFormatting sqref="P33:P39 P43:P44">
    <cfRule type="cellIs" dxfId="98" priority="100" operator="greaterThan">
      <formula>0.3</formula>
    </cfRule>
    <cfRule type="cellIs" dxfId="97" priority="101" operator="between">
      <formula>0.26</formula>
      <formula>0.3</formula>
    </cfRule>
    <cfRule type="cellIs" dxfId="96" priority="102" operator="between">
      <formula>26</formula>
      <formula>30</formula>
    </cfRule>
  </conditionalFormatting>
  <conditionalFormatting sqref="P33:P39 P43:P44">
    <cfRule type="cellIs" dxfId="95" priority="103" operator="lessThan">
      <formula>0.26</formula>
    </cfRule>
    <cfRule type="cellIs" dxfId="94" priority="104" operator="greaterThan">
      <formula>0.25</formula>
    </cfRule>
    <cfRule type="cellIs" dxfId="93" priority="105" operator="greaterThan">
      <formula>25</formula>
    </cfRule>
  </conditionalFormatting>
  <conditionalFormatting sqref="P33:P39 P43:P44">
    <cfRule type="cellIs" dxfId="92" priority="106" operator="lessThan">
      <formula>#REF!</formula>
    </cfRule>
    <cfRule type="cellIs" dxfId="91" priority="107" operator="greaterThan">
      <formula>25</formula>
    </cfRule>
    <cfRule type="cellIs" dxfId="90" priority="108" operator="lessThan">
      <formula>0.22</formula>
    </cfRule>
    <cfRule type="cellIs" dxfId="89" priority="109" operator="lessThan">
      <formula>#REF!</formula>
    </cfRule>
    <cfRule type="cellIs" dxfId="88" priority="110" operator="lessThan">
      <formula>0.22</formula>
    </cfRule>
  </conditionalFormatting>
  <conditionalFormatting sqref="P62:P70">
    <cfRule type="cellIs" dxfId="87" priority="92" operator="lessThan">
      <formula>0.26</formula>
    </cfRule>
    <cfRule type="cellIs" dxfId="86" priority="93" operator="greaterThan">
      <formula>0.25</formula>
    </cfRule>
    <cfRule type="cellIs" dxfId="85" priority="94" operator="greaterThan">
      <formula>25</formula>
    </cfRule>
  </conditionalFormatting>
  <conditionalFormatting sqref="P62:P70">
    <cfRule type="cellIs" dxfId="84" priority="89" operator="greaterThan">
      <formula>0.3</formula>
    </cfRule>
    <cfRule type="cellIs" dxfId="83" priority="90" operator="between">
      <formula>0.26</formula>
      <formula>0.3</formula>
    </cfRule>
    <cfRule type="cellIs" dxfId="82" priority="91" operator="between">
      <formula>26</formula>
      <formula>30</formula>
    </cfRule>
  </conditionalFormatting>
  <conditionalFormatting sqref="P62:P70">
    <cfRule type="cellIs" dxfId="81" priority="95" operator="lessThan">
      <formula>#REF!</formula>
    </cfRule>
    <cfRule type="cellIs" dxfId="80" priority="96" operator="greaterThan">
      <formula>25</formula>
    </cfRule>
    <cfRule type="cellIs" dxfId="79" priority="97" operator="lessThan">
      <formula>0.22</formula>
    </cfRule>
    <cfRule type="cellIs" dxfId="78" priority="98" operator="lessThan">
      <formula>#REF!</formula>
    </cfRule>
    <cfRule type="cellIs" dxfId="77" priority="99" operator="lessThan">
      <formula>0.22</formula>
    </cfRule>
  </conditionalFormatting>
  <conditionalFormatting sqref="P88 P92 P96 P100 P104:P106 P110:P111">
    <cfRule type="cellIs" dxfId="76" priority="81" operator="lessThan">
      <formula>0.26</formula>
    </cfRule>
    <cfRule type="cellIs" dxfId="75" priority="82" operator="greaterThan">
      <formula>0.25</formula>
    </cfRule>
    <cfRule type="cellIs" dxfId="74" priority="83" operator="greaterThan">
      <formula>25</formula>
    </cfRule>
  </conditionalFormatting>
  <conditionalFormatting sqref="P88 P92 P96 P100 P104:P106 P110:P111">
    <cfRule type="cellIs" dxfId="73" priority="78" operator="greaterThan">
      <formula>0.3</formula>
    </cfRule>
    <cfRule type="cellIs" dxfId="72" priority="79" operator="between">
      <formula>0.26</formula>
      <formula>0.3</formula>
    </cfRule>
    <cfRule type="cellIs" dxfId="71" priority="80" operator="between">
      <formula>26</formula>
      <formula>30</formula>
    </cfRule>
  </conditionalFormatting>
  <conditionalFormatting sqref="P88 P92 P96 P100 P104:P106 P110:P111">
    <cfRule type="cellIs" dxfId="70" priority="84" operator="lessThan">
      <formula>#REF!</formula>
    </cfRule>
    <cfRule type="cellIs" dxfId="69" priority="85" operator="greaterThan">
      <formula>25</formula>
    </cfRule>
    <cfRule type="cellIs" dxfId="68" priority="86" operator="lessThan">
      <formula>0.22</formula>
    </cfRule>
    <cfRule type="cellIs" dxfId="67" priority="87" operator="lessThan">
      <formula>#REF!</formula>
    </cfRule>
    <cfRule type="cellIs" dxfId="66" priority="88" operator="lessThan">
      <formula>0.22</formula>
    </cfRule>
  </conditionalFormatting>
  <conditionalFormatting sqref="P116 P120 P124 P128 P132 P136:P137 P141:P142">
    <cfRule type="cellIs" dxfId="65" priority="70" operator="lessThan">
      <formula>0.26</formula>
    </cfRule>
    <cfRule type="cellIs" dxfId="64" priority="71" operator="greaterThan">
      <formula>0.25</formula>
    </cfRule>
    <cfRule type="cellIs" dxfId="63" priority="72" operator="greaterThan">
      <formula>25</formula>
    </cfRule>
  </conditionalFormatting>
  <conditionalFormatting sqref="P116 P120 P124 P128 P132 P136:P137 P141:P142">
    <cfRule type="cellIs" dxfId="62" priority="67" operator="greaterThan">
      <formula>0.3</formula>
    </cfRule>
    <cfRule type="cellIs" dxfId="61" priority="68" operator="between">
      <formula>0.26</formula>
      <formula>0.3</formula>
    </cfRule>
    <cfRule type="cellIs" dxfId="60" priority="69" operator="between">
      <formula>26</formula>
      <formula>30</formula>
    </cfRule>
  </conditionalFormatting>
  <conditionalFormatting sqref="P116 P120 P124 P128 P132 P136:P137 P141:P142">
    <cfRule type="cellIs" dxfId="59" priority="73" operator="lessThan">
      <formula>#REF!</formula>
    </cfRule>
    <cfRule type="cellIs" dxfId="58" priority="74" operator="greaterThan">
      <formula>25</formula>
    </cfRule>
    <cfRule type="cellIs" dxfId="57" priority="75" operator="lessThan">
      <formula>0.22</formula>
    </cfRule>
    <cfRule type="cellIs" dxfId="56" priority="76" operator="lessThan">
      <formula>#REF!</formula>
    </cfRule>
    <cfRule type="cellIs" dxfId="55" priority="77" operator="lessThan">
      <formula>0.22</formula>
    </cfRule>
  </conditionalFormatting>
  <conditionalFormatting sqref="P147:P155">
    <cfRule type="cellIs" dxfId="54" priority="59" operator="lessThan">
      <formula>0.26</formula>
    </cfRule>
    <cfRule type="cellIs" dxfId="53" priority="60" operator="greaterThan">
      <formula>0.25</formula>
    </cfRule>
    <cfRule type="cellIs" dxfId="52" priority="61" operator="greaterThan">
      <formula>25</formula>
    </cfRule>
  </conditionalFormatting>
  <conditionalFormatting sqref="P147:P155">
    <cfRule type="cellIs" dxfId="51" priority="56" operator="greaterThan">
      <formula>0.3</formula>
    </cfRule>
    <cfRule type="cellIs" dxfId="50" priority="57" operator="between">
      <formula>0.26</formula>
      <formula>0.3</formula>
    </cfRule>
    <cfRule type="cellIs" dxfId="49" priority="58" operator="between">
      <formula>26</formula>
      <formula>30</formula>
    </cfRule>
  </conditionalFormatting>
  <conditionalFormatting sqref="P147:P155">
    <cfRule type="cellIs" dxfId="48" priority="62" operator="lessThan">
      <formula>#REF!</formula>
    </cfRule>
    <cfRule type="cellIs" dxfId="47" priority="63" operator="greaterThan">
      <formula>25</formula>
    </cfRule>
    <cfRule type="cellIs" dxfId="46" priority="64" operator="lessThan">
      <formula>0.22</formula>
    </cfRule>
    <cfRule type="cellIs" dxfId="45" priority="65" operator="lessThan">
      <formula>#REF!</formula>
    </cfRule>
    <cfRule type="cellIs" dxfId="44" priority="66" operator="lessThan">
      <formula>0.22</formula>
    </cfRule>
  </conditionalFormatting>
  <conditionalFormatting sqref="P160:P168">
    <cfRule type="cellIs" dxfId="43" priority="48" operator="lessThan">
      <formula>0.26</formula>
    </cfRule>
    <cfRule type="cellIs" dxfId="42" priority="49" operator="greaterThan">
      <formula>0.25</formula>
    </cfRule>
    <cfRule type="cellIs" dxfId="41" priority="50" operator="greaterThan">
      <formula>25</formula>
    </cfRule>
  </conditionalFormatting>
  <conditionalFormatting sqref="P160:P168">
    <cfRule type="cellIs" dxfId="40" priority="45" operator="greaterThan">
      <formula>0.3</formula>
    </cfRule>
    <cfRule type="cellIs" dxfId="39" priority="46" operator="between">
      <formula>0.26</formula>
      <formula>0.3</formula>
    </cfRule>
    <cfRule type="cellIs" dxfId="38" priority="47" operator="between">
      <formula>26</formula>
      <formula>30</formula>
    </cfRule>
  </conditionalFormatting>
  <conditionalFormatting sqref="P160:P168">
    <cfRule type="cellIs" dxfId="37" priority="51" operator="lessThan">
      <formula>#REF!</formula>
    </cfRule>
    <cfRule type="cellIs" dxfId="36" priority="52" operator="greaterThan">
      <formula>25</formula>
    </cfRule>
    <cfRule type="cellIs" dxfId="35" priority="53" operator="lessThan">
      <formula>0.22</formula>
    </cfRule>
    <cfRule type="cellIs" dxfId="34" priority="54" operator="lessThan">
      <formula>#REF!</formula>
    </cfRule>
    <cfRule type="cellIs" dxfId="33" priority="55" operator="lessThan">
      <formula>0.22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48" fitToHeight="0" orientation="landscape" r:id="rId1"/>
  <rowBreaks count="9" manualBreakCount="9">
    <brk id="28" max="16" man="1"/>
    <brk id="44" max="16" man="1"/>
    <brk id="57" max="16" man="1"/>
    <brk id="71" max="16" man="1"/>
    <brk id="83" max="16" man="1"/>
    <brk id="94" max="16" man="1"/>
    <brk id="111" max="16" man="1"/>
    <brk id="134" max="16" man="1"/>
    <brk id="155" max="1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Q45"/>
  <sheetViews>
    <sheetView tabSelected="1" topLeftCell="A28" zoomScale="64" zoomScaleNormal="64" zoomScaleSheetLayoutView="25" workbookViewId="0">
      <selection activeCell="A38" sqref="A38"/>
    </sheetView>
  </sheetViews>
  <sheetFormatPr defaultRowHeight="14.25" x14ac:dyDescent="0.2"/>
  <cols>
    <col min="1" max="1" width="14.7109375" style="2" bestFit="1" customWidth="1"/>
    <col min="2" max="2" width="38.7109375" style="2" customWidth="1"/>
    <col min="3" max="3" width="7.42578125" style="2" customWidth="1"/>
    <col min="4" max="4" width="13.5703125" style="2" bestFit="1" customWidth="1"/>
    <col min="5" max="5" width="16.85546875" style="2" bestFit="1" customWidth="1"/>
    <col min="6" max="6" width="19.7109375" style="2" bestFit="1" customWidth="1"/>
    <col min="7" max="7" width="18.28515625" style="2" bestFit="1" customWidth="1"/>
    <col min="8" max="8" width="19.7109375" style="2" bestFit="1" customWidth="1"/>
    <col min="9" max="9" width="18.28515625" style="2" bestFit="1" customWidth="1"/>
    <col min="10" max="10" width="22.140625" style="2" bestFit="1" customWidth="1"/>
    <col min="11" max="12" width="22.140625" style="2" customWidth="1"/>
    <col min="13" max="13" width="18" style="2" customWidth="1"/>
    <col min="14" max="14" width="28.140625" style="2" bestFit="1" customWidth="1"/>
    <col min="15" max="15" width="14.5703125" style="2" customWidth="1"/>
    <col min="16" max="16" width="12.140625" style="2" customWidth="1"/>
    <col min="17" max="17" width="15" style="2" customWidth="1"/>
    <col min="18" max="16384" width="9.140625" style="2"/>
  </cols>
  <sheetData>
    <row r="5" spans="1:17" ht="18" x14ac:dyDescent="0.25">
      <c r="A5" s="92" t="s">
        <v>0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</row>
    <row r="6" spans="1:17" ht="18" x14ac:dyDescent="0.25">
      <c r="A6" s="92" t="s">
        <v>4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</row>
    <row r="7" spans="1:17" ht="18" x14ac:dyDescent="0.25">
      <c r="A7" s="93" t="s">
        <v>149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</row>
    <row r="8" spans="1:17" ht="18" x14ac:dyDescent="0.25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</row>
    <row r="9" spans="1:17" ht="18" x14ac:dyDescent="0.2">
      <c r="A9" s="49" t="s">
        <v>18</v>
      </c>
      <c r="B9" s="94" t="s">
        <v>106</v>
      </c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</row>
    <row r="10" spans="1:17" ht="19.5" customHeight="1" x14ac:dyDescent="0.2">
      <c r="A10" s="50" t="s">
        <v>17</v>
      </c>
      <c r="B10" s="91" t="s">
        <v>24</v>
      </c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50"/>
      <c r="N10" s="50"/>
      <c r="O10" s="50"/>
      <c r="P10" s="50"/>
      <c r="Q10" s="50"/>
    </row>
    <row r="11" spans="1:17" ht="19.5" customHeight="1" x14ac:dyDescent="0.2">
      <c r="A11" s="50" t="s">
        <v>105</v>
      </c>
      <c r="B11" s="91" t="s">
        <v>24</v>
      </c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50"/>
      <c r="N11" s="50"/>
      <c r="O11" s="50"/>
      <c r="P11" s="50"/>
      <c r="Q11" s="50"/>
    </row>
    <row r="12" spans="1:17" ht="15.75" thickBot="1" x14ac:dyDescent="0.2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</row>
    <row r="13" spans="1:17" ht="40.5" customHeight="1" x14ac:dyDescent="0.2">
      <c r="A13" s="76" t="s">
        <v>13</v>
      </c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8"/>
    </row>
    <row r="14" spans="1:17" ht="64.5" customHeight="1" x14ac:dyDescent="0.2">
      <c r="A14" s="62" t="s">
        <v>1</v>
      </c>
      <c r="B14" s="58" t="s">
        <v>2</v>
      </c>
      <c r="C14" s="58" t="s">
        <v>3</v>
      </c>
      <c r="D14" s="58" t="s">
        <v>19</v>
      </c>
      <c r="E14" s="63" t="s">
        <v>111</v>
      </c>
      <c r="F14" s="64"/>
      <c r="G14" s="63" t="s">
        <v>113</v>
      </c>
      <c r="H14" s="64"/>
      <c r="I14" s="63" t="s">
        <v>115</v>
      </c>
      <c r="J14" s="64"/>
      <c r="K14" s="63" t="s">
        <v>117</v>
      </c>
      <c r="L14" s="64"/>
      <c r="M14" s="58" t="s">
        <v>6</v>
      </c>
      <c r="N14" s="58"/>
      <c r="O14" s="58"/>
      <c r="P14" s="58"/>
      <c r="Q14" s="59"/>
    </row>
    <row r="15" spans="1:17" ht="24" customHeight="1" x14ac:dyDescent="0.2">
      <c r="A15" s="62"/>
      <c r="B15" s="58"/>
      <c r="C15" s="58"/>
      <c r="D15" s="58"/>
      <c r="E15" s="58" t="s">
        <v>112</v>
      </c>
      <c r="F15" s="58"/>
      <c r="G15" s="58" t="s">
        <v>114</v>
      </c>
      <c r="H15" s="58"/>
      <c r="I15" s="60" t="s">
        <v>116</v>
      </c>
      <c r="J15" s="61"/>
      <c r="K15" s="60" t="s">
        <v>118</v>
      </c>
      <c r="L15" s="61"/>
      <c r="M15" s="58" t="s">
        <v>11</v>
      </c>
      <c r="N15" s="58"/>
      <c r="O15" s="58"/>
      <c r="P15" s="58"/>
      <c r="Q15" s="59"/>
    </row>
    <row r="16" spans="1:17" ht="42" customHeight="1" x14ac:dyDescent="0.2">
      <c r="A16" s="62"/>
      <c r="B16" s="58"/>
      <c r="C16" s="58"/>
      <c r="D16" s="58"/>
      <c r="E16" s="19" t="s">
        <v>20</v>
      </c>
      <c r="F16" s="19" t="s">
        <v>21</v>
      </c>
      <c r="G16" s="19" t="s">
        <v>20</v>
      </c>
      <c r="H16" s="19" t="s">
        <v>21</v>
      </c>
      <c r="I16" s="19" t="s">
        <v>20</v>
      </c>
      <c r="J16" s="19" t="s">
        <v>21</v>
      </c>
      <c r="K16" s="19" t="s">
        <v>20</v>
      </c>
      <c r="L16" s="19" t="s">
        <v>21</v>
      </c>
      <c r="M16" s="20" t="s">
        <v>7</v>
      </c>
      <c r="N16" s="20" t="s">
        <v>12</v>
      </c>
      <c r="O16" s="20" t="s">
        <v>8</v>
      </c>
      <c r="P16" s="20" t="s">
        <v>9</v>
      </c>
      <c r="Q16" s="21" t="s">
        <v>10</v>
      </c>
    </row>
    <row r="17" spans="1:17" ht="45" x14ac:dyDescent="0.2">
      <c r="A17" s="39">
        <v>1</v>
      </c>
      <c r="B17" s="45" t="s">
        <v>107</v>
      </c>
      <c r="C17" s="38" t="s">
        <v>3</v>
      </c>
      <c r="D17" s="46">
        <v>20</v>
      </c>
      <c r="E17" s="31">
        <v>8500</v>
      </c>
      <c r="F17" s="25">
        <f>D17*E17</f>
        <v>170000</v>
      </c>
      <c r="G17" s="31">
        <v>10000</v>
      </c>
      <c r="H17" s="26">
        <f t="shared" ref="H17:H25" si="0">D17*G17</f>
        <v>200000</v>
      </c>
      <c r="I17" s="31">
        <v>10329.43</v>
      </c>
      <c r="J17" s="26">
        <f>$D17*I17</f>
        <v>206588.6</v>
      </c>
      <c r="K17" s="31">
        <v>11500</v>
      </c>
      <c r="L17" s="26">
        <f>$D17*K17</f>
        <v>230000</v>
      </c>
      <c r="M17" s="27">
        <f>TRUNC(AVERAGE(E17,G17,I17,K17),2)</f>
        <v>10082.35</v>
      </c>
      <c r="N17" s="27">
        <f>D17*M17</f>
        <v>201647</v>
      </c>
      <c r="O17" s="28">
        <f>STDEV(E17,G17,I17,K17)</f>
        <v>1235.7714316268141</v>
      </c>
      <c r="P17" s="29">
        <f t="shared" ref="P17:P25" si="1">TRUNC(O17/M17*100)/100</f>
        <v>0.12</v>
      </c>
      <c r="Q17" s="30">
        <f>COUNTA(E17,G17,I17,K17)</f>
        <v>4</v>
      </c>
    </row>
    <row r="18" spans="1:17" ht="51" customHeight="1" x14ac:dyDescent="0.2">
      <c r="A18" s="62" t="s">
        <v>1</v>
      </c>
      <c r="B18" s="58" t="s">
        <v>2</v>
      </c>
      <c r="C18" s="58" t="s">
        <v>3</v>
      </c>
      <c r="D18" s="58" t="s">
        <v>19</v>
      </c>
      <c r="E18" s="63" t="s">
        <v>119</v>
      </c>
      <c r="F18" s="64"/>
      <c r="G18" s="63" t="s">
        <v>121</v>
      </c>
      <c r="H18" s="64"/>
      <c r="I18" s="63" t="s">
        <v>123</v>
      </c>
      <c r="J18" s="64"/>
      <c r="K18" s="63" t="s">
        <v>125</v>
      </c>
      <c r="L18" s="64"/>
      <c r="M18" s="58" t="s">
        <v>6</v>
      </c>
      <c r="N18" s="58"/>
      <c r="O18" s="58"/>
      <c r="P18" s="58"/>
      <c r="Q18" s="59"/>
    </row>
    <row r="19" spans="1:17" ht="27" customHeight="1" x14ac:dyDescent="0.2">
      <c r="A19" s="62"/>
      <c r="B19" s="58"/>
      <c r="C19" s="58"/>
      <c r="D19" s="58"/>
      <c r="E19" s="60" t="s">
        <v>120</v>
      </c>
      <c r="F19" s="61"/>
      <c r="G19" s="60" t="s">
        <v>122</v>
      </c>
      <c r="H19" s="61"/>
      <c r="I19" s="60" t="s">
        <v>124</v>
      </c>
      <c r="J19" s="61"/>
      <c r="K19" s="60" t="s">
        <v>126</v>
      </c>
      <c r="L19" s="61"/>
      <c r="M19" s="58" t="s">
        <v>11</v>
      </c>
      <c r="N19" s="58"/>
      <c r="O19" s="58"/>
      <c r="P19" s="58"/>
      <c r="Q19" s="59"/>
    </row>
    <row r="20" spans="1:17" ht="45" x14ac:dyDescent="0.2">
      <c r="A20" s="62"/>
      <c r="B20" s="58"/>
      <c r="C20" s="58"/>
      <c r="D20" s="58"/>
      <c r="E20" s="19" t="s">
        <v>20</v>
      </c>
      <c r="F20" s="19" t="s">
        <v>21</v>
      </c>
      <c r="G20" s="19" t="s">
        <v>20</v>
      </c>
      <c r="H20" s="19" t="s">
        <v>21</v>
      </c>
      <c r="I20" s="19" t="s">
        <v>20</v>
      </c>
      <c r="J20" s="19" t="s">
        <v>21</v>
      </c>
      <c r="K20" s="19" t="s">
        <v>20</v>
      </c>
      <c r="L20" s="19" t="s">
        <v>21</v>
      </c>
      <c r="M20" s="20" t="s">
        <v>7</v>
      </c>
      <c r="N20" s="20" t="s">
        <v>12</v>
      </c>
      <c r="O20" s="20" t="s">
        <v>8</v>
      </c>
      <c r="P20" s="20" t="s">
        <v>9</v>
      </c>
      <c r="Q20" s="21" t="s">
        <v>10</v>
      </c>
    </row>
    <row r="21" spans="1:17" ht="45" x14ac:dyDescent="0.2">
      <c r="A21" s="39">
        <v>2</v>
      </c>
      <c r="B21" s="45" t="s">
        <v>108</v>
      </c>
      <c r="C21" s="38" t="s">
        <v>3</v>
      </c>
      <c r="D21" s="46">
        <v>40</v>
      </c>
      <c r="E21" s="31">
        <v>1300</v>
      </c>
      <c r="F21" s="25">
        <f t="shared" ref="F21:F25" si="2">D21*E21</f>
        <v>52000</v>
      </c>
      <c r="G21" s="31">
        <v>1300</v>
      </c>
      <c r="H21" s="26">
        <f t="shared" si="0"/>
        <v>52000</v>
      </c>
      <c r="I21" s="31">
        <v>1313</v>
      </c>
      <c r="J21" s="26">
        <f t="shared" ref="J21:J25" si="3">$D21*I21</f>
        <v>52520</v>
      </c>
      <c r="K21" s="31">
        <v>1500</v>
      </c>
      <c r="L21" s="26">
        <f>$D21*K21</f>
        <v>60000</v>
      </c>
      <c r="M21" s="27">
        <f>TRUNC(AVERAGE(E21,G21,I21,K21),2)</f>
        <v>1353.25</v>
      </c>
      <c r="N21" s="27">
        <f>D21*M21</f>
        <v>54130</v>
      </c>
      <c r="O21" s="28">
        <f>STDEV(E21,G21,I21,K21)</f>
        <v>98.025081824330385</v>
      </c>
      <c r="P21" s="29">
        <f t="shared" si="1"/>
        <v>7.0000000000000007E-2</v>
      </c>
      <c r="Q21" s="30">
        <f>COUNTA(E21,G21,I21,K21)</f>
        <v>4</v>
      </c>
    </row>
    <row r="22" spans="1:17" ht="56.25" customHeight="1" x14ac:dyDescent="0.2">
      <c r="A22" s="62" t="s">
        <v>1</v>
      </c>
      <c r="B22" s="58" t="s">
        <v>2</v>
      </c>
      <c r="C22" s="58" t="s">
        <v>3</v>
      </c>
      <c r="D22" s="58" t="s">
        <v>19</v>
      </c>
      <c r="E22" s="63" t="s">
        <v>127</v>
      </c>
      <c r="F22" s="64"/>
      <c r="G22" s="63" t="s">
        <v>129</v>
      </c>
      <c r="H22" s="64"/>
      <c r="I22" s="63" t="s">
        <v>131</v>
      </c>
      <c r="J22" s="64"/>
      <c r="K22" s="63" t="s">
        <v>133</v>
      </c>
      <c r="L22" s="64"/>
      <c r="M22" s="58" t="s">
        <v>6</v>
      </c>
      <c r="N22" s="58"/>
      <c r="O22" s="58"/>
      <c r="P22" s="58"/>
      <c r="Q22" s="59"/>
    </row>
    <row r="23" spans="1:17" ht="30.75" customHeight="1" x14ac:dyDescent="0.2">
      <c r="A23" s="62"/>
      <c r="B23" s="58"/>
      <c r="C23" s="58"/>
      <c r="D23" s="58"/>
      <c r="E23" s="60" t="s">
        <v>128</v>
      </c>
      <c r="F23" s="61"/>
      <c r="G23" s="60" t="s">
        <v>130</v>
      </c>
      <c r="H23" s="61"/>
      <c r="I23" s="60" t="s">
        <v>132</v>
      </c>
      <c r="J23" s="61"/>
      <c r="K23" s="60" t="s">
        <v>134</v>
      </c>
      <c r="L23" s="61"/>
      <c r="M23" s="58" t="s">
        <v>11</v>
      </c>
      <c r="N23" s="58"/>
      <c r="O23" s="58"/>
      <c r="P23" s="58"/>
      <c r="Q23" s="59"/>
    </row>
    <row r="24" spans="1:17" ht="45" x14ac:dyDescent="0.2">
      <c r="A24" s="62"/>
      <c r="B24" s="58"/>
      <c r="C24" s="58"/>
      <c r="D24" s="58"/>
      <c r="E24" s="19" t="s">
        <v>20</v>
      </c>
      <c r="F24" s="19" t="s">
        <v>21</v>
      </c>
      <c r="G24" s="19" t="s">
        <v>20</v>
      </c>
      <c r="H24" s="19" t="s">
        <v>21</v>
      </c>
      <c r="I24" s="19" t="s">
        <v>20</v>
      </c>
      <c r="J24" s="19" t="s">
        <v>21</v>
      </c>
      <c r="K24" s="19" t="s">
        <v>20</v>
      </c>
      <c r="L24" s="19" t="s">
        <v>21</v>
      </c>
      <c r="M24" s="20" t="s">
        <v>7</v>
      </c>
      <c r="N24" s="20" t="s">
        <v>12</v>
      </c>
      <c r="O24" s="20" t="s">
        <v>8</v>
      </c>
      <c r="P24" s="20" t="s">
        <v>9</v>
      </c>
      <c r="Q24" s="21" t="s">
        <v>10</v>
      </c>
    </row>
    <row r="25" spans="1:17" ht="45" x14ac:dyDescent="0.2">
      <c r="A25" s="39">
        <v>3</v>
      </c>
      <c r="B25" s="45" t="s">
        <v>109</v>
      </c>
      <c r="C25" s="38" t="s">
        <v>3</v>
      </c>
      <c r="D25" s="46">
        <v>1</v>
      </c>
      <c r="E25" s="31">
        <v>4060</v>
      </c>
      <c r="F25" s="25">
        <f t="shared" si="2"/>
        <v>4060</v>
      </c>
      <c r="G25" s="31">
        <v>4060</v>
      </c>
      <c r="H25" s="26">
        <f t="shared" si="0"/>
        <v>4060</v>
      </c>
      <c r="I25" s="31">
        <v>4060</v>
      </c>
      <c r="J25" s="26">
        <f t="shared" si="3"/>
        <v>4060</v>
      </c>
      <c r="K25" s="31">
        <v>4060</v>
      </c>
      <c r="L25" s="26">
        <f t="shared" ref="L25" si="4">$D25*K25</f>
        <v>4060</v>
      </c>
      <c r="M25" s="27">
        <f>TRUNC(AVERAGE(E25,G25,I25,K25),2)</f>
        <v>4060</v>
      </c>
      <c r="N25" s="27">
        <f>D25*M25</f>
        <v>4060</v>
      </c>
      <c r="O25" s="28">
        <f>STDEV(E25,G25,I25,K25)</f>
        <v>0</v>
      </c>
      <c r="P25" s="29">
        <f t="shared" si="1"/>
        <v>0</v>
      </c>
      <c r="Q25" s="30">
        <f>COUNTA(E25,G25,I25,K25)</f>
        <v>4</v>
      </c>
    </row>
    <row r="26" spans="1:17" ht="63" customHeight="1" x14ac:dyDescent="0.2">
      <c r="A26" s="62" t="s">
        <v>1</v>
      </c>
      <c r="B26" s="58" t="s">
        <v>2</v>
      </c>
      <c r="C26" s="58" t="s">
        <v>3</v>
      </c>
      <c r="D26" s="58" t="s">
        <v>19</v>
      </c>
      <c r="E26" s="63" t="s">
        <v>135</v>
      </c>
      <c r="F26" s="64"/>
      <c r="G26" s="63" t="s">
        <v>137</v>
      </c>
      <c r="H26" s="64"/>
      <c r="I26" s="63" t="s">
        <v>139</v>
      </c>
      <c r="J26" s="64"/>
      <c r="K26" s="63" t="s">
        <v>141</v>
      </c>
      <c r="L26" s="64"/>
      <c r="M26" s="58" t="s">
        <v>6</v>
      </c>
      <c r="N26" s="58"/>
      <c r="O26" s="58"/>
      <c r="P26" s="58"/>
      <c r="Q26" s="59"/>
    </row>
    <row r="27" spans="1:17" ht="29.25" customHeight="1" x14ac:dyDescent="0.2">
      <c r="A27" s="62"/>
      <c r="B27" s="58"/>
      <c r="C27" s="58"/>
      <c r="D27" s="58"/>
      <c r="E27" s="60" t="s">
        <v>136</v>
      </c>
      <c r="F27" s="61"/>
      <c r="G27" s="60" t="s">
        <v>138</v>
      </c>
      <c r="H27" s="61"/>
      <c r="I27" s="60" t="s">
        <v>140</v>
      </c>
      <c r="J27" s="61"/>
      <c r="K27" s="60" t="s">
        <v>142</v>
      </c>
      <c r="L27" s="61"/>
      <c r="M27" s="58" t="s">
        <v>11</v>
      </c>
      <c r="N27" s="58"/>
      <c r="O27" s="58"/>
      <c r="P27" s="58"/>
      <c r="Q27" s="59"/>
    </row>
    <row r="28" spans="1:17" ht="45" x14ac:dyDescent="0.2">
      <c r="A28" s="62"/>
      <c r="B28" s="58"/>
      <c r="C28" s="58"/>
      <c r="D28" s="58"/>
      <c r="E28" s="19" t="s">
        <v>20</v>
      </c>
      <c r="F28" s="19" t="s">
        <v>21</v>
      </c>
      <c r="G28" s="19" t="s">
        <v>20</v>
      </c>
      <c r="H28" s="19" t="s">
        <v>21</v>
      </c>
      <c r="I28" s="19" t="s">
        <v>20</v>
      </c>
      <c r="J28" s="19" t="s">
        <v>21</v>
      </c>
      <c r="K28" s="19" t="s">
        <v>20</v>
      </c>
      <c r="L28" s="19" t="s">
        <v>21</v>
      </c>
      <c r="M28" s="20" t="s">
        <v>7</v>
      </c>
      <c r="N28" s="20" t="s">
        <v>12</v>
      </c>
      <c r="O28" s="20" t="s">
        <v>8</v>
      </c>
      <c r="P28" s="20" t="s">
        <v>9</v>
      </c>
      <c r="Q28" s="21" t="s">
        <v>10</v>
      </c>
    </row>
    <row r="29" spans="1:17" ht="45" x14ac:dyDescent="0.2">
      <c r="A29" s="44">
        <v>4</v>
      </c>
      <c r="B29" s="45" t="s">
        <v>109</v>
      </c>
      <c r="C29" s="43" t="s">
        <v>3</v>
      </c>
      <c r="D29" s="46">
        <v>3</v>
      </c>
      <c r="E29" s="31">
        <v>2503.38</v>
      </c>
      <c r="F29" s="25">
        <f t="shared" ref="F29" si="5">D29*E29</f>
        <v>7510.14</v>
      </c>
      <c r="G29" s="31">
        <v>2650</v>
      </c>
      <c r="H29" s="26">
        <f t="shared" ref="H29" si="6">D29*G29</f>
        <v>7950</v>
      </c>
      <c r="I29" s="31">
        <v>2820</v>
      </c>
      <c r="J29" s="26">
        <f t="shared" ref="J29" si="7">$D29*I29</f>
        <v>8460</v>
      </c>
      <c r="K29" s="31">
        <v>2845</v>
      </c>
      <c r="L29" s="26">
        <f t="shared" ref="L29" si="8">$D29*K29</f>
        <v>8535</v>
      </c>
      <c r="M29" s="27">
        <f>TRUNC(AVERAGE(E29,G29,I29,K29),2)</f>
        <v>2704.59</v>
      </c>
      <c r="N29" s="27">
        <f>D29*M29</f>
        <v>8113.77</v>
      </c>
      <c r="O29" s="28">
        <f>STDEV(E29,G29,I29,K29)</f>
        <v>159.68716114119295</v>
      </c>
      <c r="P29" s="29">
        <f t="shared" ref="P29" si="9">TRUNC(O29/M29*100)/100</f>
        <v>0.05</v>
      </c>
      <c r="Q29" s="30">
        <f>COUNTA(E29,G29,I29,K29)</f>
        <v>4</v>
      </c>
    </row>
    <row r="30" spans="1:17" ht="51" customHeight="1" x14ac:dyDescent="0.2">
      <c r="A30" s="62" t="s">
        <v>1</v>
      </c>
      <c r="B30" s="58" t="s">
        <v>2</v>
      </c>
      <c r="C30" s="58" t="s">
        <v>3</v>
      </c>
      <c r="D30" s="58" t="s">
        <v>19</v>
      </c>
      <c r="E30" s="63" t="s">
        <v>143</v>
      </c>
      <c r="F30" s="64"/>
      <c r="G30" s="63" t="s">
        <v>115</v>
      </c>
      <c r="H30" s="64"/>
      <c r="I30" s="63" t="s">
        <v>145</v>
      </c>
      <c r="J30" s="64"/>
      <c r="K30" s="63" t="s">
        <v>147</v>
      </c>
      <c r="L30" s="64"/>
      <c r="M30" s="58" t="s">
        <v>6</v>
      </c>
      <c r="N30" s="58"/>
      <c r="O30" s="58"/>
      <c r="P30" s="58"/>
      <c r="Q30" s="59"/>
    </row>
    <row r="31" spans="1:17" ht="24.75" customHeight="1" x14ac:dyDescent="0.2">
      <c r="A31" s="62"/>
      <c r="B31" s="58"/>
      <c r="C31" s="58"/>
      <c r="D31" s="58"/>
      <c r="E31" s="60" t="s">
        <v>144</v>
      </c>
      <c r="F31" s="61"/>
      <c r="G31" s="60" t="s">
        <v>116</v>
      </c>
      <c r="H31" s="61"/>
      <c r="I31" s="60" t="s">
        <v>146</v>
      </c>
      <c r="J31" s="61"/>
      <c r="K31" s="60" t="s">
        <v>148</v>
      </c>
      <c r="L31" s="61"/>
      <c r="M31" s="58" t="s">
        <v>11</v>
      </c>
      <c r="N31" s="58"/>
      <c r="O31" s="58"/>
      <c r="P31" s="58"/>
      <c r="Q31" s="59"/>
    </row>
    <row r="32" spans="1:17" ht="45" x14ac:dyDescent="0.2">
      <c r="A32" s="62"/>
      <c r="B32" s="58"/>
      <c r="C32" s="58"/>
      <c r="D32" s="58"/>
      <c r="E32" s="19" t="s">
        <v>20</v>
      </c>
      <c r="F32" s="19" t="s">
        <v>21</v>
      </c>
      <c r="G32" s="19" t="s">
        <v>20</v>
      </c>
      <c r="H32" s="19" t="s">
        <v>21</v>
      </c>
      <c r="I32" s="19" t="s">
        <v>20</v>
      </c>
      <c r="J32" s="19" t="s">
        <v>21</v>
      </c>
      <c r="K32" s="19" t="s">
        <v>20</v>
      </c>
      <c r="L32" s="19" t="s">
        <v>21</v>
      </c>
      <c r="M32" s="20" t="s">
        <v>7</v>
      </c>
      <c r="N32" s="20" t="s">
        <v>12</v>
      </c>
      <c r="O32" s="20" t="s">
        <v>8</v>
      </c>
      <c r="P32" s="20" t="s">
        <v>9</v>
      </c>
      <c r="Q32" s="21" t="s">
        <v>10</v>
      </c>
    </row>
    <row r="33" spans="1:17" ht="45" x14ac:dyDescent="0.2">
      <c r="A33" s="44">
        <v>5</v>
      </c>
      <c r="B33" s="45" t="s">
        <v>110</v>
      </c>
      <c r="C33" s="43" t="s">
        <v>3</v>
      </c>
      <c r="D33" s="46">
        <v>4</v>
      </c>
      <c r="E33" s="31">
        <v>2966</v>
      </c>
      <c r="F33" s="25">
        <f t="shared" ref="F33" si="10">D33*E33</f>
        <v>11864</v>
      </c>
      <c r="G33" s="31">
        <v>2895.63</v>
      </c>
      <c r="H33" s="26">
        <f t="shared" ref="H33" si="11">D33*G33</f>
        <v>11582.52</v>
      </c>
      <c r="I33" s="31">
        <v>2895.34</v>
      </c>
      <c r="J33" s="26">
        <f t="shared" ref="J33" si="12">$D33*I33</f>
        <v>11581.36</v>
      </c>
      <c r="K33" s="31">
        <v>2895.34</v>
      </c>
      <c r="L33" s="26">
        <f t="shared" ref="L33" si="13">$D33*K33</f>
        <v>11581.36</v>
      </c>
      <c r="M33" s="27">
        <f>TRUNC(AVERAGE(E33,G33,I33,K33),2)</f>
        <v>2913.07</v>
      </c>
      <c r="N33" s="27">
        <f>D33*M33</f>
        <v>11652.28</v>
      </c>
      <c r="O33" s="28">
        <f>STDEV(E33,G33,I33,K33)</f>
        <v>35.281931518365916</v>
      </c>
      <c r="P33" s="29">
        <f t="shared" ref="P33" si="14">TRUNC(O33/M33*100)/100</f>
        <v>0.01</v>
      </c>
      <c r="Q33" s="30">
        <f>COUNTA(E33,G33,I33,K33)</f>
        <v>4</v>
      </c>
    </row>
    <row r="34" spans="1:17" ht="42" customHeight="1" x14ac:dyDescent="0.2">
      <c r="A34" s="71" t="s">
        <v>36</v>
      </c>
      <c r="B34" s="72"/>
      <c r="C34" s="72"/>
      <c r="D34" s="73"/>
      <c r="E34" s="56">
        <f>SUM(F17:F25)</f>
        <v>226060</v>
      </c>
      <c r="F34" s="57"/>
      <c r="G34" s="56">
        <f>SUM(H17:H25)</f>
        <v>256060</v>
      </c>
      <c r="H34" s="57"/>
      <c r="I34" s="56">
        <f>SUM(J17:J25)</f>
        <v>263168.59999999998</v>
      </c>
      <c r="J34" s="57"/>
      <c r="K34" s="56">
        <f>SUM(L17:L25)</f>
        <v>294060</v>
      </c>
      <c r="L34" s="57"/>
      <c r="M34" s="27"/>
      <c r="N34" s="47">
        <f>SUM(N17:N25)</f>
        <v>259837</v>
      </c>
      <c r="O34" s="28"/>
      <c r="P34" s="29"/>
      <c r="Q34" s="30"/>
    </row>
    <row r="35" spans="1:17" ht="16.5" x14ac:dyDescent="0.25">
      <c r="A35" s="51"/>
      <c r="B35" s="52"/>
      <c r="C35" s="52"/>
      <c r="D35" s="53"/>
      <c r="E35" s="53"/>
      <c r="F35" s="53"/>
      <c r="G35" s="53"/>
      <c r="H35" s="53"/>
      <c r="I35" s="53"/>
      <c r="J35" s="53"/>
      <c r="K35" s="53"/>
      <c r="L35" s="53"/>
      <c r="M35" s="54"/>
      <c r="N35" s="51"/>
      <c r="O35" s="51"/>
      <c r="P35" s="51"/>
      <c r="Q35" s="51"/>
    </row>
    <row r="36" spans="1:17" ht="16.5" x14ac:dyDescent="0.25">
      <c r="A36" s="51"/>
      <c r="B36" s="52"/>
      <c r="C36" s="52"/>
      <c r="D36" s="53"/>
      <c r="E36" s="53"/>
      <c r="F36" s="53"/>
      <c r="G36" s="53"/>
      <c r="H36" s="53"/>
      <c r="I36" s="53"/>
      <c r="J36" s="53"/>
      <c r="K36" s="53"/>
      <c r="L36" s="53"/>
      <c r="M36" s="54"/>
      <c r="N36" s="51"/>
      <c r="O36" s="51"/>
      <c r="P36" s="51"/>
      <c r="Q36" s="51"/>
    </row>
    <row r="37" spans="1:17" ht="16.5" x14ac:dyDescent="0.25">
      <c r="A37" s="97" t="s">
        <v>150</v>
      </c>
      <c r="B37" s="97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</row>
    <row r="38" spans="1:17" ht="16.5" x14ac:dyDescent="0.25">
      <c r="A38" s="51"/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1"/>
      <c r="O38" s="51"/>
      <c r="P38" s="51"/>
      <c r="Q38" s="51"/>
    </row>
    <row r="39" spans="1:17" ht="16.5" x14ac:dyDescent="0.25">
      <c r="A39" s="51"/>
      <c r="B39" s="55"/>
      <c r="C39" s="55"/>
      <c r="D39" s="52"/>
      <c r="E39" s="55"/>
      <c r="F39" s="55"/>
      <c r="G39" s="55"/>
      <c r="H39" s="55"/>
      <c r="I39" s="55"/>
      <c r="J39" s="55"/>
      <c r="K39" s="55"/>
      <c r="L39" s="55"/>
      <c r="M39" s="55"/>
      <c r="N39" s="51"/>
      <c r="O39" s="51"/>
      <c r="P39" s="51"/>
      <c r="Q39" s="51"/>
    </row>
    <row r="40" spans="1:17" ht="16.5" x14ac:dyDescent="0.25">
      <c r="A40" s="51"/>
      <c r="B40" s="51"/>
      <c r="C40" s="51"/>
      <c r="D40" s="51"/>
      <c r="E40" s="51"/>
      <c r="F40" s="54"/>
      <c r="G40" s="54"/>
      <c r="H40" s="54"/>
      <c r="I40" s="54"/>
      <c r="J40" s="54"/>
      <c r="K40" s="54"/>
      <c r="L40" s="54"/>
      <c r="M40" s="51"/>
      <c r="N40" s="51"/>
      <c r="O40" s="51"/>
      <c r="P40" s="54"/>
      <c r="Q40" s="54"/>
    </row>
    <row r="41" spans="1:17" ht="16.5" x14ac:dyDescent="0.25">
      <c r="A41" s="95" t="s">
        <v>14</v>
      </c>
      <c r="B41" s="95"/>
      <c r="C41" s="95"/>
      <c r="D41" s="95"/>
      <c r="E41" s="95"/>
      <c r="F41" s="51"/>
      <c r="G41" s="51"/>
      <c r="H41" s="51"/>
      <c r="I41" s="51"/>
      <c r="J41" s="51"/>
      <c r="K41" s="51"/>
      <c r="L41" s="95" t="s">
        <v>15</v>
      </c>
      <c r="M41" s="95"/>
      <c r="N41" s="95"/>
      <c r="O41" s="95"/>
      <c r="P41" s="95"/>
      <c r="Q41" s="51"/>
    </row>
    <row r="42" spans="1:17" ht="16.5" x14ac:dyDescent="0.25">
      <c r="A42" s="96" t="s">
        <v>5</v>
      </c>
      <c r="B42" s="96"/>
      <c r="C42" s="96"/>
      <c r="D42" s="96"/>
      <c r="E42" s="96"/>
      <c r="F42" s="51"/>
      <c r="G42" s="51"/>
      <c r="H42" s="51"/>
      <c r="I42" s="51"/>
      <c r="J42" s="51"/>
      <c r="K42" s="51"/>
      <c r="L42" s="96" t="s">
        <v>4</v>
      </c>
      <c r="M42" s="96"/>
      <c r="N42" s="96"/>
      <c r="O42" s="96"/>
      <c r="P42" s="96"/>
      <c r="Q42" s="51"/>
    </row>
    <row r="43" spans="1:17" ht="16.5" x14ac:dyDescent="0.25">
      <c r="A43" s="51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</row>
    <row r="44" spans="1:17" ht="16.5" x14ac:dyDescent="0.25">
      <c r="A44" s="51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</row>
    <row r="45" spans="1:17" ht="15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</row>
  </sheetData>
  <mergeCells count="87">
    <mergeCell ref="L41:P41"/>
    <mergeCell ref="L42:P42"/>
    <mergeCell ref="K22:L22"/>
    <mergeCell ref="M22:Q22"/>
    <mergeCell ref="G23:H23"/>
    <mergeCell ref="K23:L23"/>
    <mergeCell ref="M23:Q23"/>
    <mergeCell ref="I22:J22"/>
    <mergeCell ref="I23:J23"/>
    <mergeCell ref="M27:Q27"/>
    <mergeCell ref="G30:H30"/>
    <mergeCell ref="I30:J30"/>
    <mergeCell ref="K30:L30"/>
    <mergeCell ref="M30:Q30"/>
    <mergeCell ref="G31:H31"/>
    <mergeCell ref="I31:J31"/>
    <mergeCell ref="G19:H19"/>
    <mergeCell ref="K19:L19"/>
    <mergeCell ref="M19:Q19"/>
    <mergeCell ref="A22:A24"/>
    <mergeCell ref="B22:B24"/>
    <mergeCell ref="C22:C24"/>
    <mergeCell ref="D22:D24"/>
    <mergeCell ref="G22:H22"/>
    <mergeCell ref="E22:F22"/>
    <mergeCell ref="E23:F23"/>
    <mergeCell ref="G18:H18"/>
    <mergeCell ref="K18:L18"/>
    <mergeCell ref="A41:E41"/>
    <mergeCell ref="A42:E42"/>
    <mergeCell ref="A37:Q37"/>
    <mergeCell ref="D26:D28"/>
    <mergeCell ref="E26:F26"/>
    <mergeCell ref="G26:H26"/>
    <mergeCell ref="I26:J26"/>
    <mergeCell ref="K26:L26"/>
    <mergeCell ref="M26:Q26"/>
    <mergeCell ref="E27:F27"/>
    <mergeCell ref="G27:H27"/>
    <mergeCell ref="I27:J27"/>
    <mergeCell ref="K27:L27"/>
    <mergeCell ref="M18:Q18"/>
    <mergeCell ref="K15:L15"/>
    <mergeCell ref="K34:L34"/>
    <mergeCell ref="A18:A20"/>
    <mergeCell ref="B18:B20"/>
    <mergeCell ref="C18:C20"/>
    <mergeCell ref="A34:D34"/>
    <mergeCell ref="E34:F34"/>
    <mergeCell ref="G34:H34"/>
    <mergeCell ref="I34:J34"/>
    <mergeCell ref="E15:F15"/>
    <mergeCell ref="G15:H15"/>
    <mergeCell ref="I15:J15"/>
    <mergeCell ref="A26:A28"/>
    <mergeCell ref="B26:B28"/>
    <mergeCell ref="C26:C28"/>
    <mergeCell ref="D18:D20"/>
    <mergeCell ref="A5:Q5"/>
    <mergeCell ref="A6:Q6"/>
    <mergeCell ref="A7:Q7"/>
    <mergeCell ref="B9:Q9"/>
    <mergeCell ref="B10:L10"/>
    <mergeCell ref="A13:Q13"/>
    <mergeCell ref="B11:L11"/>
    <mergeCell ref="E18:F18"/>
    <mergeCell ref="E19:F19"/>
    <mergeCell ref="I18:J18"/>
    <mergeCell ref="I19:J19"/>
    <mergeCell ref="M15:Q15"/>
    <mergeCell ref="A14:A16"/>
    <mergeCell ref="B14:B16"/>
    <mergeCell ref="C14:C16"/>
    <mergeCell ref="D14:D16"/>
    <mergeCell ref="E14:F14"/>
    <mergeCell ref="G14:H14"/>
    <mergeCell ref="I14:J14"/>
    <mergeCell ref="M14:Q14"/>
    <mergeCell ref="K14:L14"/>
    <mergeCell ref="K31:L31"/>
    <mergeCell ref="M31:Q31"/>
    <mergeCell ref="A30:A32"/>
    <mergeCell ref="B30:B32"/>
    <mergeCell ref="C30:C32"/>
    <mergeCell ref="D30:D32"/>
    <mergeCell ref="E30:F30"/>
    <mergeCell ref="E31:F31"/>
  </mergeCells>
  <conditionalFormatting sqref="P17 P21 P25 P34">
    <cfRule type="cellIs" dxfId="32" priority="92" operator="lessThan">
      <formula>0.26</formula>
    </cfRule>
    <cfRule type="cellIs" dxfId="31" priority="93" operator="greaterThan">
      <formula>0.25</formula>
    </cfRule>
    <cfRule type="cellIs" dxfId="30" priority="94" operator="greaterThan">
      <formula>25</formula>
    </cfRule>
  </conditionalFormatting>
  <conditionalFormatting sqref="P17 P21 P25 P34">
    <cfRule type="cellIs" dxfId="29" priority="89" operator="greaterThan">
      <formula>0.3</formula>
    </cfRule>
    <cfRule type="cellIs" dxfId="28" priority="90" operator="between">
      <formula>0.26</formula>
      <formula>0.3</formula>
    </cfRule>
    <cfRule type="cellIs" dxfId="27" priority="91" operator="between">
      <formula>26</formula>
      <formula>30</formula>
    </cfRule>
  </conditionalFormatting>
  <conditionalFormatting sqref="P17 P21 P25 P34">
    <cfRule type="cellIs" dxfId="26" priority="95" operator="lessThan">
      <formula>#REF!</formula>
    </cfRule>
    <cfRule type="cellIs" dxfId="25" priority="96" operator="greaterThan">
      <formula>25</formula>
    </cfRule>
    <cfRule type="cellIs" dxfId="24" priority="97" operator="lessThan">
      <formula>0.22</formula>
    </cfRule>
    <cfRule type="cellIs" dxfId="23" priority="98" operator="lessThan">
      <formula>#REF!</formula>
    </cfRule>
    <cfRule type="cellIs" dxfId="22" priority="99" operator="lessThan">
      <formula>0.22</formula>
    </cfRule>
  </conditionalFormatting>
  <conditionalFormatting sqref="P29">
    <cfRule type="cellIs" dxfId="21" priority="15" operator="lessThan">
      <formula>0.26</formula>
    </cfRule>
    <cfRule type="cellIs" dxfId="20" priority="16" operator="greaterThan">
      <formula>0.25</formula>
    </cfRule>
    <cfRule type="cellIs" dxfId="19" priority="17" operator="greaterThan">
      <formula>25</formula>
    </cfRule>
  </conditionalFormatting>
  <conditionalFormatting sqref="P29">
    <cfRule type="cellIs" dxfId="18" priority="12" operator="greaterThan">
      <formula>0.3</formula>
    </cfRule>
    <cfRule type="cellIs" dxfId="17" priority="13" operator="between">
      <formula>0.26</formula>
      <formula>0.3</formula>
    </cfRule>
    <cfRule type="cellIs" dxfId="16" priority="14" operator="between">
      <formula>26</formula>
      <formula>30</formula>
    </cfRule>
  </conditionalFormatting>
  <conditionalFormatting sqref="P29">
    <cfRule type="cellIs" dxfId="15" priority="18" operator="lessThan">
      <formula>#REF!</formula>
    </cfRule>
    <cfRule type="cellIs" dxfId="14" priority="19" operator="greaterThan">
      <formula>25</formula>
    </cfRule>
    <cfRule type="cellIs" dxfId="13" priority="20" operator="lessThan">
      <formula>0.22</formula>
    </cfRule>
    <cfRule type="cellIs" dxfId="12" priority="21" operator="lessThan">
      <formula>#REF!</formula>
    </cfRule>
    <cfRule type="cellIs" dxfId="11" priority="22" operator="lessThan">
      <formula>0.22</formula>
    </cfRule>
  </conditionalFormatting>
  <conditionalFormatting sqref="P33">
    <cfRule type="cellIs" dxfId="10" priority="1" operator="greaterThan">
      <formula>0.3</formula>
    </cfRule>
    <cfRule type="cellIs" dxfId="9" priority="2" operator="between">
      <formula>0.26</formula>
      <formula>0.3</formula>
    </cfRule>
    <cfRule type="cellIs" dxfId="8" priority="3" operator="between">
      <formula>26</formula>
      <formula>30</formula>
    </cfRule>
  </conditionalFormatting>
  <conditionalFormatting sqref="P33">
    <cfRule type="cellIs" dxfId="7" priority="4" operator="lessThan">
      <formula>0.26</formula>
    </cfRule>
    <cfRule type="cellIs" dxfId="6" priority="5" operator="greaterThan">
      <formula>0.25</formula>
    </cfRule>
    <cfRule type="cellIs" dxfId="5" priority="6" operator="greaterThan">
      <formula>25</formula>
    </cfRule>
  </conditionalFormatting>
  <conditionalFormatting sqref="P33">
    <cfRule type="cellIs" dxfId="4" priority="7" operator="lessThan">
      <formula>#REF!</formula>
    </cfRule>
    <cfRule type="cellIs" dxfId="3" priority="8" operator="greaterThan">
      <formula>25</formula>
    </cfRule>
    <cfRule type="cellIs" dxfId="2" priority="9" operator="lessThan">
      <formula>0.22</formula>
    </cfRule>
    <cfRule type="cellIs" dxfId="1" priority="10" operator="lessThan">
      <formula>#REF!</formula>
    </cfRule>
    <cfRule type="cellIs" dxfId="0" priority="11" operator="lessThan">
      <formula>0.22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44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4"/>
  <sheetViews>
    <sheetView workbookViewId="0">
      <selection activeCell="A21" sqref="A21"/>
    </sheetView>
  </sheetViews>
  <sheetFormatPr defaultRowHeight="15" x14ac:dyDescent="0.25"/>
  <sheetData>
    <row r="24" spans="3:3" x14ac:dyDescent="0.25">
      <c r="C24" s="1"/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6" sqref="M16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6</vt:i4>
      </vt:variant>
    </vt:vector>
  </HeadingPairs>
  <TitlesOfParts>
    <vt:vector size="11" baseType="lpstr">
      <vt:lpstr>DRVAC - 2021</vt:lpstr>
      <vt:lpstr>DRVJU - 2021</vt:lpstr>
      <vt:lpstr>CERTIFICADO DIGITAL A3</vt:lpstr>
      <vt:lpstr>Plan2</vt:lpstr>
      <vt:lpstr>Plan3</vt:lpstr>
      <vt:lpstr>'CERTIFICADO DIGITAL A3'!Area_de_impressao</vt:lpstr>
      <vt:lpstr>'DRVAC - 2021'!Area_de_impressao</vt:lpstr>
      <vt:lpstr>'DRVJU - 2021'!Area_de_impressao</vt:lpstr>
      <vt:lpstr>'CERTIFICADO DIGITAL A3'!Titulos_de_impressao</vt:lpstr>
      <vt:lpstr>'DRVAC - 2021'!Titulos_de_impressao</vt:lpstr>
      <vt:lpstr>'DRVJU - 2021'!Titulos_de_impressao</vt:lpstr>
    </vt:vector>
  </TitlesOfParts>
  <Company>Poder Judiciário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Tribunal de Justiça do Acre</dc:creator>
  <cp:lastModifiedBy>Keops Francisco Cordeiro de Souza</cp:lastModifiedBy>
  <cp:lastPrinted>2021-05-14T15:12:26Z</cp:lastPrinted>
  <dcterms:created xsi:type="dcterms:W3CDTF">2013-12-27T21:48:39Z</dcterms:created>
  <dcterms:modified xsi:type="dcterms:W3CDTF">2021-05-17T16:39:12Z</dcterms:modified>
</cp:coreProperties>
</file>