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helio.carvalho\Desktop\"/>
    </mc:Choice>
  </mc:AlternateContent>
  <bookViews>
    <workbookView xWindow="0" yWindow="0" windowWidth="28800" windowHeight="12420"/>
  </bookViews>
  <sheets>
    <sheet name="PROJETO CIDADÃO IMPRESSORA E TO" sheetId="8" r:id="rId1"/>
    <sheet name="Plan2" sheetId="2" r:id="rId2"/>
    <sheet name="Plan3" sheetId="3" r:id="rId3"/>
  </sheets>
  <definedNames>
    <definedName name="_xlnm.Print_Area" localSheetId="0">'PROJETO CIDADÃO IMPRESSORA E TO'!$A$1:$S$35</definedName>
    <definedName name="_xlnm.Print_Titles" localSheetId="0">'PROJETO CIDADÃO IMPRESSORA E TO'!$1:$11</definedName>
  </definedNames>
  <calcPr calcId="152511"/>
</workbook>
</file>

<file path=xl/calcChain.xml><?xml version="1.0" encoding="utf-8"?>
<calcChain xmlns="http://schemas.openxmlformats.org/spreadsheetml/2006/main">
  <c r="Q20" i="8" l="1"/>
  <c r="O20" i="8"/>
  <c r="P20" i="8" s="1"/>
  <c r="N20" i="8"/>
  <c r="L20" i="8"/>
  <c r="J20" i="8"/>
  <c r="H20" i="8"/>
  <c r="Q16" i="8"/>
  <c r="R16" i="8" s="1"/>
  <c r="P16" i="8"/>
  <c r="O16" i="8"/>
  <c r="F24" i="8"/>
  <c r="H24" i="8"/>
  <c r="J24" i="8"/>
  <c r="O24" i="8"/>
  <c r="P24" i="8" s="1"/>
  <c r="Q24" i="8"/>
  <c r="R20" i="8" l="1"/>
  <c r="R24" i="8"/>
  <c r="S28" i="8"/>
  <c r="Q28" i="8"/>
  <c r="O28" i="8"/>
  <c r="P28" i="8" s="1"/>
  <c r="N28" i="8"/>
  <c r="M29" i="8" s="1"/>
  <c r="L28" i="8"/>
  <c r="K29" i="8" s="1"/>
  <c r="H28" i="8"/>
  <c r="G29" i="8" s="1"/>
  <c r="F28" i="8"/>
  <c r="E29" i="8" s="1"/>
  <c r="I29" i="8"/>
  <c r="R28" i="8" l="1"/>
  <c r="P29" i="8"/>
</calcChain>
</file>

<file path=xl/sharedStrings.xml><?xml version="1.0" encoding="utf-8"?>
<sst xmlns="http://schemas.openxmlformats.org/spreadsheetml/2006/main" count="151" uniqueCount="65">
  <si>
    <t>Tribunal de Justiça do Estado do Acre</t>
  </si>
  <si>
    <t>ITEM</t>
  </si>
  <si>
    <t xml:space="preserve">DESCRIÇÃO </t>
  </si>
  <si>
    <t>UND</t>
  </si>
  <si>
    <t>Gerência de Contratação</t>
  </si>
  <si>
    <t>Técnico Judiciário</t>
  </si>
  <si>
    <t>Indicadores Estatísticos</t>
  </si>
  <si>
    <t>Preço Médio</t>
  </si>
  <si>
    <t>Desvio Padrão</t>
  </si>
  <si>
    <t>Coef. de Variação</t>
  </si>
  <si>
    <t>Nº de Preços Utilizados</t>
  </si>
  <si>
    <t>Indicadores de valores utilizados</t>
  </si>
  <si>
    <t>Valor Global</t>
  </si>
  <si>
    <t xml:space="preserve">MAPA DE PREÇOS </t>
  </si>
  <si>
    <t>Kéops F. C. de Souza</t>
  </si>
  <si>
    <t>Hélio Carvalho</t>
  </si>
  <si>
    <t>Entrega</t>
  </si>
  <si>
    <t>Objeto:</t>
  </si>
  <si>
    <t xml:space="preserve">QUANT. </t>
  </si>
  <si>
    <t xml:space="preserve">PREÇO UNIT. </t>
  </si>
  <si>
    <t>TOTAL ANUAL</t>
  </si>
  <si>
    <t>Conforme Termo de Referência anexo.</t>
  </si>
  <si>
    <t>TOTAL</t>
  </si>
  <si>
    <t>-</t>
  </si>
  <si>
    <t>Aquisição de material permanente para realização das ações do Projeto Cidadão Indígena - Multirão itinerante de Serviços Sociais destinados às Comunidades Tradicionais (Ribeirinhos e Indígenas) no Estado do Acre, de acordo com o Plano de Trabalho do Convênio nº 402/2020 - Plataforma +Brasil nº 904427/2020.</t>
  </si>
  <si>
    <t>63.605.430/0001-57</t>
  </si>
  <si>
    <t>Impressora/Copiadora multifuncional laser com scanner e copiadora, juntamente com 1 (um) cartuchos de toner originais para a respectiva impressora. Impressão, Digitalização, Cópia. Velocidade de impressão aproximada de 40/42 (A4/Letter) páginas por minuto. Processador de 1 ghz; LCD de 4 Linhas; Memória de 1,5 gb. Saída frente e verso: Padrão, Conector Paralelo IEEE 1284 B; Resolução digitalização até 1200 x 1200 dpi. Conectividade 10/100/1000 BaseT Ethernet, USB 2.0, Wi-Fi. Display LCD colorido, alimentação 127v, Ciclo de trabalho mensal de 80.000 páginas ou superior. Marca/modelo de referência similar ou de superior qualidade a: Xerox WorkCentre 3345.</t>
  </si>
  <si>
    <t>Cartucho para impressora/copiadora multifuncional laser, original do fabricante, modelo/marca da impressora ofertada no item 13.</t>
  </si>
  <si>
    <t>14.032.291/0001-04</t>
  </si>
  <si>
    <t>NOBRE DISTRIBUIDORA SUPRIMENTOS PARA INFORMATICA EIREL</t>
  </si>
  <si>
    <t>34.983.860/0001-04</t>
  </si>
  <si>
    <t>36.780.413/0001-83</t>
  </si>
  <si>
    <t>DIGITAL DISTRIBUIDORA DE SUPRIMENTOS PARA INFORMATICA EIREL</t>
  </si>
  <si>
    <t>Rio Branco, 14 de junho de 2021</t>
  </si>
  <si>
    <t>PROCESSO Nº:  00002316-50.2021.8.01.0000</t>
  </si>
  <si>
    <t>B DA SILVA AMARAL EIREL</t>
  </si>
  <si>
    <t xml:space="preserve">PRIMAVERA INFORMATICA LTDA </t>
  </si>
  <si>
    <t>41.143.642/0001-27</t>
  </si>
  <si>
    <t>Camionete zero km, cabine dupla, cor branca, 04 portas laterais, carroceria aberta; emplacada, modelo e fabricação do ano corrente, motor diesel, tração 4x4 , Motor diesel biturbo mínimo 2.2 com pelo menos 160cv de potência, transmissão manual, ar condicionado, direção hidráulica ou elétrica, com capacidade de carga de pelo menos 1000 kg, Rodas 16" de liga leve ou superior, protetor de cárter e de caçamba, Discos ventilados dianteiros e tambores traseiros com sistema ABS , eixo traseiro rígido; Air Bag duplo (motorista e passageiro), Retrovisores elétricos, Sensor de estacionamento, Volante com regulagem de altura, Controles de tração e estabilidade , console central com porta objetos e descansa braço, capacidade mínima do tanque de combustível 80L, capacidade carga mínimo 1000kg, estribos laterais, travas elétricas nas 4 portas, som AM/FM estéreo, MP3 player, sistema bluetooth, USB; EMPLACADA. Garantia de fábrica de no mínimo 3 anos.</t>
  </si>
  <si>
    <t>Notebook Intel Core i5 - Quad-Core 8GB 6MB Intel® Smart Cache, disco de 512GB SSD 15,6”, teclado Português do Brasil padrão ABNT 2, conectividade bluetooth, wifi, UBS e HDMI, Webcam Integrada, Windows 10, Com 8 GB de memória DDR4, tela de 15,6” LED HD, Fonte carregadora do notebook, Manual em português, termo de garantia de 12 meses. Marca/modelo de referência similar ou de melhor qualidade a ACER/Aspire 5.</t>
  </si>
  <si>
    <t>SYSTEM NETWORKS LTDA</t>
  </si>
  <si>
    <t>05.377.777/0001-93</t>
  </si>
  <si>
    <t>AGRONOTE IMP. E EXP. LTD</t>
  </si>
  <si>
    <t>04.582.979/0001-04</t>
  </si>
  <si>
    <t>SABENAUTO COM. DE VEÍCULO LTDA</t>
  </si>
  <si>
    <t>05.888.433/0008-15</t>
  </si>
  <si>
    <t>RECOL VEÍCULOS LTD</t>
  </si>
  <si>
    <t>05.496.472/0001-0</t>
  </si>
  <si>
    <t>ACRE COMÉRCIO E ADMINISTRAÇÃP LTDA</t>
  </si>
  <si>
    <t>63.605.653/0001-14</t>
  </si>
  <si>
    <t>unid</t>
  </si>
  <si>
    <t>CR MOURA EIRELI</t>
  </si>
  <si>
    <t>NADJA MARINA PIRES</t>
  </si>
  <si>
    <t>12.130.958/0001-86</t>
  </si>
  <si>
    <t>FABIO RENATO LIMA CARLOS 2648015485</t>
  </si>
  <si>
    <t>12.033.172/0001-40</t>
  </si>
  <si>
    <t>ECOPELINDUSTRIA E COMERCIO LTD</t>
  </si>
  <si>
    <t>11.928.775/0001-4</t>
  </si>
  <si>
    <t>MIL PRINT INFORMATICA EIRELI</t>
  </si>
  <si>
    <t>C R MOURA EILRE</t>
  </si>
  <si>
    <t>THAGO COSTA DO AMARAL EP</t>
  </si>
  <si>
    <t>14.032.291/0001-0</t>
  </si>
  <si>
    <t>PRIMAVERA INFORMATICA LTDA</t>
  </si>
  <si>
    <t>DIGITAL DISTRIBUIDORA DE SUPRIMENTOS PARA INFORMATICA EI</t>
  </si>
  <si>
    <t>GRUPO 1 / ITEM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</si>
</sst>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43" formatCode="_-* #,##0.00_-;\-* #,##0.00_-;_-* &quot;-&quot;??_-;_-@_-"/>
    <numFmt numFmtId="164" formatCode="&quot;R$&quot;\ #,##0.00"/>
  </numFmts>
  <fonts count="10" x14ac:knownFonts="1">
    <font>
      <sz val="11"/>
      <color theme="1"/>
      <name val="Calibri"/>
      <family val="2"/>
      <scheme val="minor"/>
    </font>
    <font>
      <sz val="12"/>
      <color theme="1"/>
      <name val="Tahoma"/>
      <family val="2"/>
    </font>
    <font>
      <sz val="11"/>
      <color theme="1"/>
      <name val="Tahoma"/>
      <family val="2"/>
    </font>
    <font>
      <b/>
      <sz val="12"/>
      <color theme="1"/>
      <name val="Tahoma"/>
      <family val="2"/>
    </font>
    <font>
      <b/>
      <sz val="18"/>
      <name val="Tahoma"/>
      <family val="2"/>
    </font>
    <font>
      <sz val="12"/>
      <name val="Tahoma"/>
      <family val="2"/>
    </font>
    <font>
      <sz val="12"/>
      <color rgb="FFFF0000"/>
      <name val="Tahoma"/>
      <family val="2"/>
    </font>
    <font>
      <sz val="11"/>
      <color theme="1"/>
      <name val="Calibri"/>
      <family val="2"/>
      <scheme val="minor"/>
    </font>
    <font>
      <b/>
      <sz val="12"/>
      <name val="Tahoma"/>
      <family val="2"/>
    </font>
    <font>
      <b/>
      <sz val="12"/>
      <color theme="3" tint="-0.249977111117893"/>
      <name val="Tahoma"/>
      <family val="2"/>
    </font>
  </fonts>
  <fills count="5">
    <fill>
      <patternFill patternType="none"/>
    </fill>
    <fill>
      <patternFill patternType="gray125"/>
    </fill>
    <fill>
      <gradientFill type="path">
        <stop position="0">
          <color theme="0"/>
        </stop>
        <stop position="1">
          <color theme="0" tint="-0.1490218817712943"/>
        </stop>
      </gradientFill>
    </fill>
    <fill>
      <patternFill patternType="solid">
        <fgColor theme="0"/>
        <bgColor indexed="64"/>
      </patternFill>
    </fill>
    <fill>
      <patternFill patternType="solid">
        <fgColor theme="0"/>
        <bgColor auto="1"/>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s>
  <cellStyleXfs count="3">
    <xf numFmtId="0" fontId="0" fillId="0" borderId="0"/>
    <xf numFmtId="44" fontId="7" fillId="0" borderId="0" applyFont="0" applyFill="0" applyBorder="0" applyAlignment="0" applyProtection="0"/>
    <xf numFmtId="43" fontId="7" fillId="0" borderId="0" applyFont="0" applyFill="0" applyBorder="0" applyAlignment="0" applyProtection="0"/>
  </cellStyleXfs>
  <cellXfs count="54">
    <xf numFmtId="0" fontId="0" fillId="0" borderId="0" xfId="0"/>
    <xf numFmtId="4" fontId="0" fillId="0" borderId="0" xfId="0" applyNumberFormat="1"/>
    <xf numFmtId="0" fontId="2" fillId="0" borderId="0" xfId="0" applyFont="1"/>
    <xf numFmtId="0" fontId="1" fillId="0" borderId="0" xfId="0" applyFont="1"/>
    <xf numFmtId="0" fontId="6" fillId="3" borderId="0" xfId="0" applyFont="1" applyFill="1" applyBorder="1" applyAlignment="1">
      <alignment horizontal="center"/>
    </xf>
    <xf numFmtId="0" fontId="1" fillId="3" borderId="0" xfId="0" applyFont="1" applyFill="1" applyBorder="1"/>
    <xf numFmtId="0" fontId="1" fillId="3" borderId="0" xfId="0" applyFont="1" applyFill="1" applyBorder="1" applyAlignment="1"/>
    <xf numFmtId="0" fontId="3" fillId="0" borderId="0" xfId="0" applyFont="1" applyAlignment="1">
      <alignment horizontal="left" vertical="top" wrapText="1"/>
    </xf>
    <xf numFmtId="0" fontId="8"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44" fontId="9" fillId="3" borderId="1" xfId="0" applyNumberFormat="1" applyFont="1" applyFill="1" applyBorder="1" applyAlignment="1">
      <alignment horizontal="center" vertical="center" wrapText="1"/>
    </xf>
    <xf numFmtId="44" fontId="9" fillId="0"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xf>
    <xf numFmtId="164" fontId="8" fillId="0" borderId="1" xfId="0" applyNumberFormat="1" applyFont="1" applyFill="1" applyBorder="1" applyAlignment="1">
      <alignment horizontal="center" vertical="center"/>
    </xf>
    <xf numFmtId="9" fontId="8" fillId="0" borderId="1" xfId="0" applyNumberFormat="1" applyFont="1" applyFill="1" applyBorder="1" applyAlignment="1">
      <alignment horizontal="center" vertical="center"/>
    </xf>
    <xf numFmtId="0" fontId="8" fillId="0" borderId="5" xfId="0" applyNumberFormat="1" applyFont="1" applyFill="1" applyBorder="1" applyAlignment="1">
      <alignment horizontal="center" vertical="center"/>
    </xf>
    <xf numFmtId="44" fontId="8" fillId="3" borderId="1" xfId="1" applyFont="1" applyFill="1" applyBorder="1" applyAlignment="1">
      <alignment horizontal="center" vertical="center" wrapText="1"/>
    </xf>
    <xf numFmtId="0" fontId="8" fillId="4" borderId="1" xfId="0" applyNumberFormat="1" applyFont="1" applyFill="1" applyBorder="1" applyAlignment="1">
      <alignment horizontal="center" vertical="center" wrapText="1"/>
    </xf>
    <xf numFmtId="0" fontId="5" fillId="4" borderId="1" xfId="0" applyFont="1" applyFill="1" applyBorder="1" applyAlignment="1">
      <alignment horizontal="justify" vertical="justify" wrapText="1"/>
    </xf>
    <xf numFmtId="0" fontId="3" fillId="0" borderId="0" xfId="0" applyFont="1" applyAlignment="1">
      <alignment vertical="center" wrapText="1"/>
    </xf>
    <xf numFmtId="0" fontId="3" fillId="3" borderId="0" xfId="0" applyFont="1" applyFill="1" applyBorder="1" applyAlignment="1">
      <alignment horizontal="center"/>
    </xf>
    <xf numFmtId="0" fontId="8" fillId="4" borderId="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1" fillId="0" borderId="0" xfId="0" applyFont="1" applyAlignment="1">
      <alignment vertical="center" wrapText="1"/>
    </xf>
    <xf numFmtId="44" fontId="3" fillId="3"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5" fillId="3" borderId="0" xfId="0" applyFont="1" applyFill="1" applyBorder="1" applyAlignment="1">
      <alignment horizontal="center"/>
    </xf>
    <xf numFmtId="0" fontId="3" fillId="3" borderId="0" xfId="0" applyFont="1" applyFill="1" applyBorder="1" applyAlignment="1">
      <alignment horizontal="center"/>
    </xf>
    <xf numFmtId="0" fontId="1" fillId="3" borderId="0" xfId="0" applyFont="1" applyFill="1" applyBorder="1" applyAlignment="1">
      <alignment horizontal="center"/>
    </xf>
    <xf numFmtId="0" fontId="4" fillId="4" borderId="2"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3" xfId="0" applyFont="1" applyFill="1" applyBorder="1" applyAlignment="1">
      <alignment horizontal="center" vertical="center" wrapText="1"/>
    </xf>
    <xf numFmtId="44" fontId="4" fillId="4" borderId="2" xfId="1" applyFont="1" applyFill="1" applyBorder="1" applyAlignment="1">
      <alignment horizontal="center" vertical="center" wrapText="1"/>
    </xf>
    <xf numFmtId="44" fontId="4" fillId="4" borderId="3" xfId="1"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center"/>
    </xf>
    <xf numFmtId="0" fontId="1" fillId="0" borderId="0" xfId="0" applyFont="1" applyAlignment="1">
      <alignment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0" fillId="0" borderId="0" xfId="0" applyAlignment="1">
      <alignment wrapText="1"/>
    </xf>
    <xf numFmtId="0" fontId="8" fillId="4" borderId="6" xfId="0" applyFont="1" applyFill="1" applyBorder="1" applyAlignment="1">
      <alignment horizontal="center" vertical="center" wrapText="1"/>
    </xf>
    <xf numFmtId="0" fontId="8" fillId="4" borderId="9" xfId="0" applyFont="1" applyFill="1" applyBorder="1" applyAlignment="1">
      <alignment horizontal="center" vertical="center" wrapText="1"/>
    </xf>
    <xf numFmtId="43" fontId="8" fillId="3" borderId="1" xfId="2" applyFont="1" applyFill="1" applyBorder="1" applyAlignment="1">
      <alignment horizontal="center" vertical="center" wrapText="1"/>
    </xf>
    <xf numFmtId="43" fontId="8" fillId="2" borderId="1" xfId="2" applyFont="1" applyFill="1" applyBorder="1" applyAlignment="1">
      <alignment horizontal="center" vertical="center" wrapText="1"/>
    </xf>
    <xf numFmtId="43" fontId="8" fillId="3" borderId="1" xfId="0" applyNumberFormat="1" applyFont="1" applyFill="1" applyBorder="1" applyAlignment="1">
      <alignment horizontal="center" vertical="center" wrapText="1"/>
    </xf>
  </cellXfs>
  <cellStyles count="3">
    <cellStyle name="Moeda" xfId="1" builtinId="4"/>
    <cellStyle name="Normal" xfId="0" builtinId="0"/>
    <cellStyle name="Vírgula" xfId="2" builtinId="3"/>
  </cellStyles>
  <dxfs count="5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917864</xdr:colOff>
      <xdr:row>29</xdr:row>
      <xdr:rowOff>51956</xdr:rowOff>
    </xdr:from>
    <xdr:to>
      <xdr:col>15</xdr:col>
      <xdr:colOff>62126</xdr:colOff>
      <xdr:row>33</xdr:row>
      <xdr:rowOff>8353</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0800000">
          <a:off x="19215389" y="22626206"/>
          <a:ext cx="3297162" cy="718397"/>
        </a:xfrm>
        <a:prstGeom prst="rect">
          <a:avLst/>
        </a:prstGeom>
      </xdr:spPr>
    </xdr:pic>
    <xdr:clientData/>
  </xdr:twoCellAnchor>
  <xdr:twoCellAnchor editAs="oneCell">
    <xdr:from>
      <xdr:col>1</xdr:col>
      <xdr:colOff>1402773</xdr:colOff>
      <xdr:row>29</xdr:row>
      <xdr:rowOff>51955</xdr:rowOff>
    </xdr:from>
    <xdr:to>
      <xdr:col>3</xdr:col>
      <xdr:colOff>283342</xdr:colOff>
      <xdr:row>33</xdr:row>
      <xdr:rowOff>17757</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6200000">
          <a:off x="3570019" y="21278109"/>
          <a:ext cx="727802" cy="3423994"/>
        </a:xfrm>
        <a:prstGeom prst="rect">
          <a:avLst/>
        </a:prstGeom>
      </xdr:spPr>
    </xdr:pic>
    <xdr:clientData/>
  </xdr:twoCellAnchor>
  <xdr:twoCellAnchor>
    <xdr:from>
      <xdr:col>8</xdr:col>
      <xdr:colOff>831272</xdr:colOff>
      <xdr:row>0</xdr:row>
      <xdr:rowOff>0</xdr:rowOff>
    </xdr:from>
    <xdr:to>
      <xdr:col>9</xdr:col>
      <xdr:colOff>106583</xdr:colOff>
      <xdr:row>3</xdr:row>
      <xdr:rowOff>121044</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099472" y="0"/>
          <a:ext cx="789786" cy="663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S38"/>
  <sheetViews>
    <sheetView tabSelected="1" topLeftCell="A19" zoomScale="55" zoomScaleNormal="55" zoomScaleSheetLayoutView="55" workbookViewId="0">
      <selection activeCell="D42" sqref="D42"/>
    </sheetView>
  </sheetViews>
  <sheetFormatPr defaultRowHeight="14.25" x14ac:dyDescent="0.2"/>
  <cols>
    <col min="1" max="1" width="12.28515625" style="2" bestFit="1" customWidth="1"/>
    <col min="2" max="2" width="60.7109375" style="2" customWidth="1"/>
    <col min="3" max="3" width="7.42578125" style="2" customWidth="1"/>
    <col min="4" max="4" width="13.5703125" style="2" bestFit="1" customWidth="1"/>
    <col min="5" max="6" width="22.28515625" style="2" bestFit="1" customWidth="1"/>
    <col min="7" max="11" width="22.7109375" style="2" bestFit="1" customWidth="1"/>
    <col min="12" max="12" width="22.28515625" style="2" bestFit="1" customWidth="1"/>
    <col min="13" max="13" width="19.28515625" style="2" customWidth="1"/>
    <col min="14" max="14" width="22.28515625" style="2" bestFit="1" customWidth="1"/>
    <col min="15" max="15" width="20.7109375" style="2" bestFit="1" customWidth="1"/>
    <col min="16" max="16" width="21" style="2" customWidth="1"/>
    <col min="17" max="17" width="20" style="2" bestFit="1" customWidth="1"/>
    <col min="18" max="18" width="12.140625" style="2" customWidth="1"/>
    <col min="19" max="19" width="11.28515625" style="2" customWidth="1"/>
    <col min="20" max="16384" width="9.140625" style="2"/>
  </cols>
  <sheetData>
    <row r="5" spans="1:19" ht="15" x14ac:dyDescent="0.2">
      <c r="A5" s="43" t="s">
        <v>0</v>
      </c>
      <c r="B5" s="43"/>
      <c r="C5" s="43"/>
      <c r="D5" s="43"/>
      <c r="E5" s="43"/>
      <c r="F5" s="43"/>
      <c r="G5" s="43"/>
      <c r="H5" s="43"/>
      <c r="I5" s="43"/>
      <c r="J5" s="43"/>
      <c r="K5" s="43"/>
      <c r="L5" s="43"/>
      <c r="M5" s="43"/>
      <c r="N5" s="43"/>
      <c r="O5" s="43"/>
      <c r="P5" s="43"/>
      <c r="Q5" s="43"/>
      <c r="R5" s="43"/>
      <c r="S5" s="43"/>
    </row>
    <row r="6" spans="1:19" ht="15" x14ac:dyDescent="0.2">
      <c r="A6" s="43" t="s">
        <v>4</v>
      </c>
      <c r="B6" s="43"/>
      <c r="C6" s="43"/>
      <c r="D6" s="43"/>
      <c r="E6" s="43"/>
      <c r="F6" s="43"/>
      <c r="G6" s="43"/>
      <c r="H6" s="43"/>
      <c r="I6" s="43"/>
      <c r="J6" s="43"/>
      <c r="K6" s="43"/>
      <c r="L6" s="43"/>
      <c r="M6" s="43"/>
      <c r="N6" s="43"/>
      <c r="O6" s="43"/>
      <c r="P6" s="43"/>
      <c r="Q6" s="43"/>
      <c r="R6" s="43"/>
      <c r="S6" s="43"/>
    </row>
    <row r="7" spans="1:19" ht="15" x14ac:dyDescent="0.2">
      <c r="A7" s="44" t="s">
        <v>34</v>
      </c>
      <c r="B7" s="44"/>
      <c r="C7" s="44"/>
      <c r="D7" s="44"/>
      <c r="E7" s="44"/>
      <c r="F7" s="44"/>
      <c r="G7" s="44"/>
      <c r="H7" s="44"/>
      <c r="I7" s="44"/>
      <c r="J7" s="44"/>
      <c r="K7" s="44"/>
      <c r="L7" s="44"/>
      <c r="M7" s="44"/>
      <c r="N7" s="44"/>
      <c r="O7" s="44"/>
      <c r="P7" s="44"/>
      <c r="Q7" s="44"/>
      <c r="R7" s="44"/>
      <c r="S7" s="44"/>
    </row>
    <row r="8" spans="1:19" ht="27.75" customHeight="1" x14ac:dyDescent="0.2">
      <c r="A8" s="20" t="s">
        <v>17</v>
      </c>
      <c r="B8" s="45" t="s">
        <v>24</v>
      </c>
      <c r="C8" s="45"/>
      <c r="D8" s="45"/>
      <c r="E8" s="45"/>
      <c r="F8" s="45"/>
      <c r="G8" s="45"/>
      <c r="H8" s="45"/>
      <c r="I8" s="45"/>
      <c r="J8" s="45"/>
      <c r="K8" s="45"/>
      <c r="L8" s="45"/>
      <c r="M8" s="45"/>
      <c r="N8" s="45"/>
      <c r="O8" s="45"/>
      <c r="P8" s="45"/>
      <c r="Q8" s="45"/>
      <c r="R8" s="45"/>
      <c r="S8" s="45"/>
    </row>
    <row r="9" spans="1:19" ht="19.5" customHeight="1" x14ac:dyDescent="0.2">
      <c r="A9" s="20" t="s">
        <v>16</v>
      </c>
      <c r="B9" s="45" t="s">
        <v>21</v>
      </c>
      <c r="C9" s="45"/>
      <c r="D9" s="45"/>
      <c r="E9" s="45"/>
      <c r="F9" s="45"/>
      <c r="G9" s="45"/>
      <c r="H9" s="45"/>
      <c r="I9" s="45"/>
      <c r="J9" s="45"/>
      <c r="K9" s="45"/>
      <c r="L9" s="45"/>
      <c r="M9" s="24"/>
      <c r="N9" s="24"/>
      <c r="O9" s="20"/>
      <c r="P9" s="20"/>
      <c r="Q9" s="20"/>
      <c r="R9" s="20"/>
      <c r="S9" s="20"/>
    </row>
    <row r="10" spans="1:19" ht="15.75" thickBot="1" x14ac:dyDescent="0.25">
      <c r="A10" s="7"/>
      <c r="B10" s="7"/>
      <c r="C10" s="7"/>
      <c r="D10" s="7"/>
      <c r="E10" s="7"/>
      <c r="F10" s="7"/>
      <c r="G10" s="7"/>
      <c r="H10" s="7"/>
      <c r="I10" s="7"/>
      <c r="J10" s="7"/>
      <c r="K10" s="7"/>
      <c r="L10" s="7"/>
      <c r="M10" s="7"/>
      <c r="N10" s="7"/>
      <c r="O10" s="7"/>
      <c r="P10" s="7"/>
      <c r="Q10" s="7"/>
      <c r="R10" s="7"/>
      <c r="S10" s="7"/>
    </row>
    <row r="11" spans="1:19" ht="40.5" customHeight="1" x14ac:dyDescent="0.2">
      <c r="A11" s="46" t="s">
        <v>13</v>
      </c>
      <c r="B11" s="46"/>
      <c r="C11" s="46"/>
      <c r="D11" s="46"/>
      <c r="E11" s="46"/>
      <c r="F11" s="46"/>
      <c r="G11" s="46"/>
      <c r="H11" s="46"/>
      <c r="I11" s="46"/>
      <c r="J11" s="46"/>
      <c r="K11" s="46"/>
      <c r="L11" s="46"/>
      <c r="M11" s="46"/>
      <c r="N11" s="46"/>
      <c r="O11" s="46"/>
      <c r="P11" s="46"/>
      <c r="Q11" s="46"/>
      <c r="R11" s="46"/>
      <c r="S11" s="46"/>
    </row>
    <row r="12" spans="1:19" ht="31.5" customHeight="1" x14ac:dyDescent="0.2">
      <c r="A12" s="47"/>
      <c r="B12" s="47"/>
      <c r="C12" s="47"/>
      <c r="D12" s="47"/>
      <c r="E12" s="47"/>
      <c r="F12" s="47"/>
      <c r="G12" s="47"/>
      <c r="H12" s="47"/>
      <c r="I12" s="47"/>
      <c r="J12" s="47"/>
      <c r="K12" s="47"/>
      <c r="L12" s="47"/>
      <c r="M12" s="47"/>
      <c r="N12" s="47"/>
      <c r="O12" s="47"/>
      <c r="P12" s="47"/>
      <c r="Q12" s="47"/>
      <c r="R12" s="47"/>
      <c r="S12" s="47"/>
    </row>
    <row r="13" spans="1:19" ht="46.5" customHeight="1" x14ac:dyDescent="0.2">
      <c r="A13" s="42" t="s">
        <v>1</v>
      </c>
      <c r="B13" s="38" t="s">
        <v>2</v>
      </c>
      <c r="C13" s="38" t="s">
        <v>3</v>
      </c>
      <c r="D13" s="38" t="s">
        <v>18</v>
      </c>
      <c r="E13" s="36" t="s">
        <v>42</v>
      </c>
      <c r="F13" s="37"/>
      <c r="G13" s="36" t="s">
        <v>44</v>
      </c>
      <c r="H13" s="37"/>
      <c r="I13" s="36" t="s">
        <v>46</v>
      </c>
      <c r="J13" s="37"/>
      <c r="K13" s="36" t="s">
        <v>48</v>
      </c>
      <c r="L13" s="37"/>
      <c r="M13" s="36" t="s">
        <v>32</v>
      </c>
      <c r="N13" s="37"/>
      <c r="O13" s="38" t="s">
        <v>6</v>
      </c>
      <c r="P13" s="38"/>
      <c r="Q13" s="38"/>
      <c r="R13" s="38"/>
      <c r="S13" s="39"/>
    </row>
    <row r="14" spans="1:19" ht="45" customHeight="1" x14ac:dyDescent="0.2">
      <c r="A14" s="42"/>
      <c r="B14" s="38"/>
      <c r="C14" s="38"/>
      <c r="D14" s="38"/>
      <c r="E14" s="38" t="s">
        <v>43</v>
      </c>
      <c r="F14" s="38"/>
      <c r="G14" s="38" t="s">
        <v>45</v>
      </c>
      <c r="H14" s="38"/>
      <c r="I14" s="40" t="s">
        <v>47</v>
      </c>
      <c r="J14" s="41"/>
      <c r="K14" s="40" t="s">
        <v>49</v>
      </c>
      <c r="L14" s="41"/>
      <c r="M14" s="40" t="s">
        <v>31</v>
      </c>
      <c r="N14" s="41"/>
      <c r="O14" s="38" t="s">
        <v>11</v>
      </c>
      <c r="P14" s="38"/>
      <c r="Q14" s="38"/>
      <c r="R14" s="38"/>
      <c r="S14" s="39"/>
    </row>
    <row r="15" spans="1:19" ht="60" x14ac:dyDescent="0.2">
      <c r="A15" s="42"/>
      <c r="B15" s="38"/>
      <c r="C15" s="38"/>
      <c r="D15" s="38"/>
      <c r="E15" s="8" t="s">
        <v>19</v>
      </c>
      <c r="F15" s="8" t="s">
        <v>20</v>
      </c>
      <c r="G15" s="8" t="s">
        <v>19</v>
      </c>
      <c r="H15" s="8" t="s">
        <v>20</v>
      </c>
      <c r="I15" s="8" t="s">
        <v>19</v>
      </c>
      <c r="J15" s="8" t="s">
        <v>20</v>
      </c>
      <c r="K15" s="8" t="s">
        <v>19</v>
      </c>
      <c r="L15" s="8" t="s">
        <v>20</v>
      </c>
      <c r="M15" s="8" t="s">
        <v>19</v>
      </c>
      <c r="N15" s="8" t="s">
        <v>20</v>
      </c>
      <c r="O15" s="9" t="s">
        <v>7</v>
      </c>
      <c r="P15" s="9" t="s">
        <v>12</v>
      </c>
      <c r="Q15" s="9" t="s">
        <v>8</v>
      </c>
      <c r="R15" s="9" t="s">
        <v>9</v>
      </c>
      <c r="S15" s="10" t="s">
        <v>10</v>
      </c>
    </row>
    <row r="16" spans="1:19" ht="240" x14ac:dyDescent="0.25">
      <c r="A16" s="27">
        <v>1</v>
      </c>
      <c r="B16" s="48" t="s">
        <v>38</v>
      </c>
      <c r="C16" s="26" t="s">
        <v>50</v>
      </c>
      <c r="D16" s="26">
        <v>1</v>
      </c>
      <c r="E16" s="51">
        <v>196000</v>
      </c>
      <c r="F16" s="51">
        <v>196000</v>
      </c>
      <c r="G16" s="51">
        <v>207890</v>
      </c>
      <c r="H16" s="51">
        <v>207890</v>
      </c>
      <c r="I16" s="51">
        <v>288900</v>
      </c>
      <c r="J16" s="51">
        <v>288900</v>
      </c>
      <c r="K16" s="51">
        <v>244000</v>
      </c>
      <c r="L16" s="51">
        <v>244000</v>
      </c>
      <c r="M16" s="8"/>
      <c r="N16" s="8"/>
      <c r="O16" s="52">
        <f>(E16+G16+I16+K16)/4</f>
        <v>234197.5</v>
      </c>
      <c r="P16" s="52">
        <f>(F16+H16+J16+L16)/4</f>
        <v>234197.5</v>
      </c>
      <c r="Q16" s="14">
        <f>STDEV(E16,G16,I16,K16)</f>
        <v>41791.490660978663</v>
      </c>
      <c r="R16" s="15">
        <f>TRUNC(Q16/O16*100)/100</f>
        <v>0.17</v>
      </c>
      <c r="S16" s="10">
        <v>4</v>
      </c>
    </row>
    <row r="17" spans="1:19" ht="46.5" customHeight="1" x14ac:dyDescent="0.2">
      <c r="A17" s="42" t="s">
        <v>1</v>
      </c>
      <c r="B17" s="38" t="s">
        <v>2</v>
      </c>
      <c r="C17" s="38" t="s">
        <v>3</v>
      </c>
      <c r="D17" s="38" t="s">
        <v>18</v>
      </c>
      <c r="E17" s="36" t="s">
        <v>51</v>
      </c>
      <c r="F17" s="37"/>
      <c r="G17" s="36" t="s">
        <v>40</v>
      </c>
      <c r="H17" s="37"/>
      <c r="I17" s="36" t="s">
        <v>52</v>
      </c>
      <c r="J17" s="37"/>
      <c r="K17" s="36" t="s">
        <v>54</v>
      </c>
      <c r="L17" s="37"/>
      <c r="M17" s="36" t="s">
        <v>56</v>
      </c>
      <c r="N17" s="37"/>
      <c r="O17" s="38" t="s">
        <v>6</v>
      </c>
      <c r="P17" s="38"/>
      <c r="Q17" s="38"/>
      <c r="R17" s="38"/>
      <c r="S17" s="39"/>
    </row>
    <row r="18" spans="1:19" ht="45" customHeight="1" x14ac:dyDescent="0.2">
      <c r="A18" s="42"/>
      <c r="B18" s="38"/>
      <c r="C18" s="38"/>
      <c r="D18" s="38"/>
      <c r="E18" s="38" t="s">
        <v>25</v>
      </c>
      <c r="F18" s="38"/>
      <c r="G18" s="38" t="s">
        <v>41</v>
      </c>
      <c r="H18" s="38"/>
      <c r="I18" s="40" t="s">
        <v>53</v>
      </c>
      <c r="J18" s="41"/>
      <c r="K18" s="40" t="s">
        <v>55</v>
      </c>
      <c r="L18" s="41"/>
      <c r="M18" s="40" t="s">
        <v>57</v>
      </c>
      <c r="N18" s="41"/>
      <c r="O18" s="38" t="s">
        <v>11</v>
      </c>
      <c r="P18" s="38"/>
      <c r="Q18" s="38"/>
      <c r="R18" s="38"/>
      <c r="S18" s="39"/>
    </row>
    <row r="19" spans="1:19" ht="60" x14ac:dyDescent="0.2">
      <c r="A19" s="42"/>
      <c r="B19" s="38"/>
      <c r="C19" s="38"/>
      <c r="D19" s="38"/>
      <c r="E19" s="8" t="s">
        <v>19</v>
      </c>
      <c r="F19" s="8" t="s">
        <v>20</v>
      </c>
      <c r="G19" s="8" t="s">
        <v>19</v>
      </c>
      <c r="H19" s="8" t="s">
        <v>20</v>
      </c>
      <c r="I19" s="8" t="s">
        <v>19</v>
      </c>
      <c r="J19" s="8" t="s">
        <v>20</v>
      </c>
      <c r="K19" s="8" t="s">
        <v>19</v>
      </c>
      <c r="L19" s="8" t="s">
        <v>20</v>
      </c>
      <c r="M19" s="8" t="s">
        <v>19</v>
      </c>
      <c r="N19" s="8" t="s">
        <v>20</v>
      </c>
      <c r="O19" s="9" t="s">
        <v>7</v>
      </c>
      <c r="P19" s="9" t="s">
        <v>12</v>
      </c>
      <c r="Q19" s="9" t="s">
        <v>8</v>
      </c>
      <c r="R19" s="9" t="s">
        <v>9</v>
      </c>
      <c r="S19" s="10" t="s">
        <v>10</v>
      </c>
    </row>
    <row r="20" spans="1:19" ht="113.25" customHeight="1" x14ac:dyDescent="0.25">
      <c r="A20" s="27">
        <v>2</v>
      </c>
      <c r="B20" s="48" t="s">
        <v>39</v>
      </c>
      <c r="C20" s="26" t="s">
        <v>50</v>
      </c>
      <c r="D20" s="26">
        <v>2</v>
      </c>
      <c r="E20" s="51">
        <v>6000</v>
      </c>
      <c r="F20" s="51">
        <v>12000</v>
      </c>
      <c r="G20" s="51">
        <v>6700</v>
      </c>
      <c r="H20" s="53">
        <f>G20*D20</f>
        <v>13400</v>
      </c>
      <c r="I20" s="51">
        <v>6764</v>
      </c>
      <c r="J20" s="53">
        <f>I20*D20</f>
        <v>13528</v>
      </c>
      <c r="K20" s="51">
        <v>6020</v>
      </c>
      <c r="L20" s="51">
        <f>K20*D20</f>
        <v>12040</v>
      </c>
      <c r="M20" s="51">
        <v>6850</v>
      </c>
      <c r="N20" s="51">
        <f>M20*D20</f>
        <v>13700</v>
      </c>
      <c r="O20" s="9">
        <f>(E20+G20+I20+K20+M20)/5</f>
        <v>6466.8</v>
      </c>
      <c r="P20" s="52">
        <f>O20*D20</f>
        <v>12933.6</v>
      </c>
      <c r="Q20" s="14">
        <f>STDEV(E20,G20,I20,K20)</f>
        <v>417.74473864630141</v>
      </c>
      <c r="R20" s="15">
        <f>TRUNC(Q20/O20*100)/100</f>
        <v>0.06</v>
      </c>
      <c r="S20" s="10">
        <v>5</v>
      </c>
    </row>
    <row r="21" spans="1:19" ht="47.25" customHeight="1" x14ac:dyDescent="0.2">
      <c r="A21" s="42" t="s">
        <v>64</v>
      </c>
      <c r="B21" s="38" t="s">
        <v>2</v>
      </c>
      <c r="C21" s="38" t="s">
        <v>3</v>
      </c>
      <c r="D21" s="38" t="s">
        <v>18</v>
      </c>
      <c r="E21" s="36" t="s">
        <v>58</v>
      </c>
      <c r="F21" s="37"/>
      <c r="G21" s="36" t="s">
        <v>35</v>
      </c>
      <c r="H21" s="37"/>
      <c r="I21" s="36" t="s">
        <v>36</v>
      </c>
      <c r="J21" s="37"/>
      <c r="K21" s="36"/>
      <c r="L21" s="37"/>
      <c r="M21" s="36"/>
      <c r="N21" s="37"/>
      <c r="O21" s="36" t="s">
        <v>6</v>
      </c>
      <c r="P21" s="49"/>
      <c r="Q21" s="49"/>
      <c r="R21" s="49"/>
      <c r="S21" s="50"/>
    </row>
    <row r="22" spans="1:19" ht="42" customHeight="1" x14ac:dyDescent="0.2">
      <c r="A22" s="42"/>
      <c r="B22" s="38"/>
      <c r="C22" s="38"/>
      <c r="D22" s="38"/>
      <c r="E22" s="36" t="s">
        <v>25</v>
      </c>
      <c r="F22" s="37"/>
      <c r="G22" s="36" t="s">
        <v>28</v>
      </c>
      <c r="H22" s="37"/>
      <c r="I22" s="40" t="s">
        <v>37</v>
      </c>
      <c r="J22" s="41"/>
      <c r="K22" s="40" t="s">
        <v>30</v>
      </c>
      <c r="L22" s="41"/>
      <c r="M22" s="40" t="s">
        <v>31</v>
      </c>
      <c r="N22" s="41"/>
      <c r="O22" s="36" t="s">
        <v>11</v>
      </c>
      <c r="P22" s="49"/>
      <c r="Q22" s="49"/>
      <c r="R22" s="49"/>
      <c r="S22" s="50"/>
    </row>
    <row r="23" spans="1:19" ht="60" x14ac:dyDescent="0.2">
      <c r="A23" s="42"/>
      <c r="B23" s="38"/>
      <c r="C23" s="38"/>
      <c r="D23" s="38"/>
      <c r="E23" s="8" t="s">
        <v>19</v>
      </c>
      <c r="F23" s="8" t="s">
        <v>20</v>
      </c>
      <c r="G23" s="8" t="s">
        <v>19</v>
      </c>
      <c r="H23" s="8" t="s">
        <v>20</v>
      </c>
      <c r="I23" s="8" t="s">
        <v>19</v>
      </c>
      <c r="J23" s="8" t="s">
        <v>20</v>
      </c>
      <c r="K23" s="8" t="s">
        <v>19</v>
      </c>
      <c r="L23" s="8" t="s">
        <v>20</v>
      </c>
      <c r="M23" s="8" t="s">
        <v>19</v>
      </c>
      <c r="N23" s="8" t="s">
        <v>20</v>
      </c>
      <c r="O23" s="9" t="s">
        <v>7</v>
      </c>
      <c r="P23" s="9" t="s">
        <v>12</v>
      </c>
      <c r="Q23" s="9" t="s">
        <v>8</v>
      </c>
      <c r="R23" s="9" t="s">
        <v>9</v>
      </c>
      <c r="S23" s="10" t="s">
        <v>10</v>
      </c>
    </row>
    <row r="24" spans="1:19" ht="258.75" customHeight="1" x14ac:dyDescent="0.2">
      <c r="A24" s="27">
        <v>3</v>
      </c>
      <c r="B24" s="19" t="s">
        <v>26</v>
      </c>
      <c r="C24" s="26" t="s">
        <v>3</v>
      </c>
      <c r="D24" s="18">
        <v>2</v>
      </c>
      <c r="E24" s="17">
        <v>2594.8200000000002</v>
      </c>
      <c r="F24" s="11">
        <f>D24*E24</f>
        <v>5189.6400000000003</v>
      </c>
      <c r="G24" s="17">
        <v>3767.73</v>
      </c>
      <c r="H24" s="12">
        <f>G24*D24</f>
        <v>7535.46</v>
      </c>
      <c r="I24" s="17">
        <v>3700</v>
      </c>
      <c r="J24" s="12">
        <f>$D24*I24</f>
        <v>7400</v>
      </c>
      <c r="K24" s="17" t="s">
        <v>23</v>
      </c>
      <c r="L24" s="11" t="s">
        <v>23</v>
      </c>
      <c r="M24" s="11" t="s">
        <v>23</v>
      </c>
      <c r="N24" s="11" t="s">
        <v>23</v>
      </c>
      <c r="O24" s="13">
        <f>TRUNC(AVERAGE(E24,G24,I24,K24),2)</f>
        <v>3354.18</v>
      </c>
      <c r="P24" s="13">
        <f>D24*O24</f>
        <v>6708.36</v>
      </c>
      <c r="Q24" s="14">
        <f>STDEV(E24,G24,I24,K24)</f>
        <v>658.49931073110281</v>
      </c>
      <c r="R24" s="15">
        <f>TRUNC(Q24/O24*100)/100</f>
        <v>0.19</v>
      </c>
      <c r="S24" s="16">
        <v>3</v>
      </c>
    </row>
    <row r="25" spans="1:19" ht="47.25" customHeight="1" x14ac:dyDescent="0.2">
      <c r="A25" s="42" t="s">
        <v>1</v>
      </c>
      <c r="B25" s="38" t="s">
        <v>2</v>
      </c>
      <c r="C25" s="38" t="s">
        <v>3</v>
      </c>
      <c r="D25" s="38" t="s">
        <v>18</v>
      </c>
      <c r="E25" s="36" t="s">
        <v>59</v>
      </c>
      <c r="F25" s="37"/>
      <c r="G25" s="36" t="s">
        <v>60</v>
      </c>
      <c r="H25" s="37"/>
      <c r="I25" s="36" t="s">
        <v>62</v>
      </c>
      <c r="J25" s="37"/>
      <c r="K25" s="36" t="s">
        <v>29</v>
      </c>
      <c r="L25" s="37"/>
      <c r="M25" s="36" t="s">
        <v>63</v>
      </c>
      <c r="N25" s="37"/>
      <c r="O25" s="36" t="s">
        <v>6</v>
      </c>
      <c r="P25" s="49"/>
      <c r="Q25" s="49"/>
      <c r="R25" s="49"/>
      <c r="S25" s="50"/>
    </row>
    <row r="26" spans="1:19" ht="42" customHeight="1" x14ac:dyDescent="0.2">
      <c r="A26" s="42"/>
      <c r="B26" s="38"/>
      <c r="C26" s="38"/>
      <c r="D26" s="38"/>
      <c r="E26" s="36" t="s">
        <v>25</v>
      </c>
      <c r="F26" s="37"/>
      <c r="G26" s="36" t="s">
        <v>61</v>
      </c>
      <c r="H26" s="37"/>
      <c r="I26" s="40" t="s">
        <v>37</v>
      </c>
      <c r="J26" s="41"/>
      <c r="K26" s="40" t="s">
        <v>30</v>
      </c>
      <c r="L26" s="41"/>
      <c r="M26" s="40" t="s">
        <v>31</v>
      </c>
      <c r="N26" s="41"/>
      <c r="O26" s="36" t="s">
        <v>11</v>
      </c>
      <c r="P26" s="49"/>
      <c r="Q26" s="49"/>
      <c r="R26" s="49"/>
      <c r="S26" s="50"/>
    </row>
    <row r="27" spans="1:19" ht="60" x14ac:dyDescent="0.2">
      <c r="A27" s="42"/>
      <c r="B27" s="38"/>
      <c r="C27" s="38"/>
      <c r="D27" s="38"/>
      <c r="E27" s="8" t="s">
        <v>19</v>
      </c>
      <c r="F27" s="8" t="s">
        <v>20</v>
      </c>
      <c r="G27" s="8" t="s">
        <v>19</v>
      </c>
      <c r="H27" s="8" t="s">
        <v>20</v>
      </c>
      <c r="I27" s="8" t="s">
        <v>19</v>
      </c>
      <c r="J27" s="8" t="s">
        <v>20</v>
      </c>
      <c r="K27" s="8" t="s">
        <v>19</v>
      </c>
      <c r="L27" s="8" t="s">
        <v>20</v>
      </c>
      <c r="M27" s="8" t="s">
        <v>19</v>
      </c>
      <c r="N27" s="8" t="s">
        <v>20</v>
      </c>
      <c r="O27" s="9" t="s">
        <v>7</v>
      </c>
      <c r="P27" s="9" t="s">
        <v>12</v>
      </c>
      <c r="Q27" s="9" t="s">
        <v>8</v>
      </c>
      <c r="R27" s="9" t="s">
        <v>9</v>
      </c>
      <c r="S27" s="10" t="s">
        <v>10</v>
      </c>
    </row>
    <row r="28" spans="1:19" ht="57.75" customHeight="1" x14ac:dyDescent="0.2">
      <c r="A28" s="23">
        <v>4</v>
      </c>
      <c r="B28" s="19" t="s">
        <v>27</v>
      </c>
      <c r="C28" s="22" t="s">
        <v>3</v>
      </c>
      <c r="D28" s="18">
        <v>10</v>
      </c>
      <c r="E28" s="17">
        <v>750</v>
      </c>
      <c r="F28" s="11">
        <f>D28*E28</f>
        <v>7500</v>
      </c>
      <c r="G28" s="17">
        <v>900</v>
      </c>
      <c r="H28" s="12">
        <f t="shared" ref="H28" si="0">D28*G28</f>
        <v>9000</v>
      </c>
      <c r="I28" s="17" t="s">
        <v>23</v>
      </c>
      <c r="J28" s="12" t="s">
        <v>23</v>
      </c>
      <c r="K28" s="17">
        <v>800</v>
      </c>
      <c r="L28" s="11">
        <f>K28*D28</f>
        <v>8000</v>
      </c>
      <c r="M28" s="25">
        <v>800</v>
      </c>
      <c r="N28" s="11">
        <f>M28*D28</f>
        <v>8000</v>
      </c>
      <c r="O28" s="13">
        <f>TRUNC(AVERAGE(E28,G28,M28,K28),2)</f>
        <v>812.5</v>
      </c>
      <c r="P28" s="13">
        <f>D28*O28</f>
        <v>8125</v>
      </c>
      <c r="Q28" s="14">
        <f>STDEV(E28,G28,M28,K28)</f>
        <v>62.915286960589583</v>
      </c>
      <c r="R28" s="15">
        <f t="shared" ref="R28" si="1">TRUNC(Q28/O28*100)/100</f>
        <v>7.0000000000000007E-2</v>
      </c>
      <c r="S28" s="16">
        <f>COUNTA(E28,G28,K28,M28)</f>
        <v>4</v>
      </c>
    </row>
    <row r="29" spans="1:19" ht="42" customHeight="1" x14ac:dyDescent="0.2">
      <c r="A29" s="31" t="s">
        <v>22</v>
      </c>
      <c r="B29" s="32"/>
      <c r="C29" s="32"/>
      <c r="D29" s="33"/>
      <c r="E29" s="34">
        <f>SUM(F13:F28)</f>
        <v>220689.64</v>
      </c>
      <c r="F29" s="35"/>
      <c r="G29" s="34">
        <f>SUM(H13:H28)</f>
        <v>237825.46</v>
      </c>
      <c r="H29" s="35"/>
      <c r="I29" s="34">
        <f>SUM(J13:J28)</f>
        <v>309828</v>
      </c>
      <c r="J29" s="35"/>
      <c r="K29" s="34">
        <f>SUM(L13:L28)</f>
        <v>264040</v>
      </c>
      <c r="L29" s="35"/>
      <c r="M29" s="34">
        <f>SUM(N13:N28)</f>
        <v>21700</v>
      </c>
      <c r="N29" s="35"/>
      <c r="O29" s="13" t="s">
        <v>23</v>
      </c>
      <c r="P29" s="13">
        <f>SUM(P13:P28)</f>
        <v>261964.46</v>
      </c>
      <c r="Q29" s="14"/>
      <c r="R29" s="15"/>
      <c r="S29" s="16"/>
    </row>
    <row r="30" spans="1:19" ht="15" x14ac:dyDescent="0.2">
      <c r="A30" s="3"/>
      <c r="B30" s="5"/>
      <c r="C30" s="5"/>
      <c r="D30" s="21"/>
      <c r="E30" s="21"/>
      <c r="F30" s="21"/>
      <c r="G30" s="21"/>
      <c r="H30" s="21"/>
      <c r="I30" s="21"/>
      <c r="J30" s="21"/>
      <c r="K30" s="21"/>
      <c r="L30" s="21"/>
      <c r="M30" s="21"/>
      <c r="N30" s="21"/>
      <c r="O30" s="6"/>
      <c r="P30" s="3"/>
      <c r="Q30" s="3"/>
      <c r="R30" s="3"/>
      <c r="S30" s="3"/>
    </row>
    <row r="31" spans="1:19" ht="15" x14ac:dyDescent="0.2">
      <c r="A31" s="3"/>
      <c r="B31" s="5"/>
      <c r="C31" s="5"/>
      <c r="D31" s="21"/>
      <c r="E31" s="21"/>
      <c r="F31" s="21"/>
      <c r="G31" s="21"/>
      <c r="H31" s="21"/>
      <c r="I31" s="21"/>
      <c r="J31" s="21"/>
      <c r="K31" s="21"/>
      <c r="L31" s="21"/>
      <c r="M31" s="21"/>
      <c r="N31" s="21"/>
      <c r="O31" s="6"/>
      <c r="P31" s="3"/>
      <c r="Q31" s="3"/>
      <c r="R31" s="3"/>
      <c r="S31" s="3"/>
    </row>
    <row r="32" spans="1:19" ht="15" x14ac:dyDescent="0.2">
      <c r="A32" s="28" t="s">
        <v>33</v>
      </c>
      <c r="B32" s="28"/>
      <c r="C32" s="28"/>
      <c r="D32" s="28"/>
      <c r="E32" s="28"/>
      <c r="F32" s="28"/>
      <c r="G32" s="28"/>
      <c r="H32" s="28"/>
      <c r="I32" s="28"/>
      <c r="J32" s="28"/>
      <c r="K32" s="28"/>
      <c r="L32" s="28"/>
      <c r="M32" s="28"/>
      <c r="N32" s="28"/>
      <c r="O32" s="28"/>
      <c r="P32" s="28"/>
      <c r="Q32" s="28"/>
      <c r="R32" s="28"/>
      <c r="S32" s="28"/>
    </row>
    <row r="33" spans="1:19" ht="15" x14ac:dyDescent="0.2">
      <c r="A33" s="3"/>
      <c r="B33" s="4"/>
      <c r="C33" s="4"/>
      <c r="D33" s="5"/>
      <c r="E33" s="4"/>
      <c r="F33" s="4"/>
      <c r="G33" s="4"/>
      <c r="H33" s="4"/>
      <c r="I33" s="4"/>
      <c r="J33" s="4"/>
      <c r="K33" s="4"/>
      <c r="L33" s="4"/>
      <c r="M33" s="4"/>
      <c r="N33" s="4"/>
      <c r="O33" s="4"/>
      <c r="P33" s="3"/>
      <c r="Q33" s="3"/>
      <c r="R33" s="3"/>
      <c r="S33" s="3"/>
    </row>
    <row r="34" spans="1:19" ht="15" x14ac:dyDescent="0.2">
      <c r="A34" s="29" t="s">
        <v>14</v>
      </c>
      <c r="B34" s="29"/>
      <c r="C34" s="29"/>
      <c r="D34" s="29"/>
      <c r="E34" s="29"/>
      <c r="F34" s="3"/>
      <c r="G34" s="3"/>
      <c r="H34" s="3"/>
      <c r="I34" s="3"/>
      <c r="J34" s="3"/>
      <c r="K34" s="3"/>
      <c r="L34" s="29" t="s">
        <v>15</v>
      </c>
      <c r="M34" s="29"/>
      <c r="N34" s="29"/>
      <c r="O34" s="29"/>
      <c r="P34" s="29"/>
      <c r="Q34" s="29"/>
      <c r="R34" s="3"/>
      <c r="S34" s="3"/>
    </row>
    <row r="35" spans="1:19" ht="15" x14ac:dyDescent="0.2">
      <c r="A35" s="30" t="s">
        <v>5</v>
      </c>
      <c r="B35" s="30"/>
      <c r="C35" s="30"/>
      <c r="D35" s="30"/>
      <c r="E35" s="30"/>
      <c r="F35" s="3"/>
      <c r="G35" s="3"/>
      <c r="H35" s="3"/>
      <c r="I35" s="3"/>
      <c r="J35" s="3"/>
      <c r="K35" s="3"/>
      <c r="L35" s="30" t="s">
        <v>4</v>
      </c>
      <c r="M35" s="30"/>
      <c r="N35" s="30"/>
      <c r="O35" s="30"/>
      <c r="P35" s="30"/>
      <c r="Q35" s="30"/>
      <c r="R35" s="3"/>
      <c r="S35" s="3"/>
    </row>
    <row r="36" spans="1:19" ht="15" x14ac:dyDescent="0.2">
      <c r="A36" s="3"/>
      <c r="B36" s="3"/>
      <c r="C36" s="3"/>
      <c r="D36" s="3"/>
      <c r="E36" s="3"/>
      <c r="F36" s="3"/>
      <c r="G36" s="3"/>
      <c r="H36" s="3"/>
      <c r="I36" s="3"/>
      <c r="J36" s="3"/>
      <c r="K36" s="3"/>
      <c r="L36" s="3"/>
      <c r="M36" s="3"/>
      <c r="N36" s="3"/>
      <c r="O36" s="3"/>
      <c r="P36" s="3"/>
      <c r="Q36" s="3"/>
      <c r="R36" s="3"/>
      <c r="S36" s="3"/>
    </row>
    <row r="37" spans="1:19" ht="15" x14ac:dyDescent="0.2">
      <c r="A37" s="3"/>
      <c r="B37" s="3"/>
      <c r="C37" s="3"/>
      <c r="D37" s="3"/>
      <c r="E37" s="3"/>
      <c r="F37" s="3"/>
      <c r="G37" s="3"/>
      <c r="H37" s="3"/>
      <c r="I37" s="3"/>
      <c r="J37" s="3"/>
      <c r="K37" s="3"/>
      <c r="L37" s="3"/>
      <c r="M37" s="3"/>
      <c r="N37" s="3"/>
      <c r="O37" s="3"/>
      <c r="P37" s="3"/>
      <c r="Q37" s="3"/>
      <c r="R37" s="3"/>
      <c r="S37" s="3"/>
    </row>
    <row r="38" spans="1:19" ht="15" x14ac:dyDescent="0.2">
      <c r="A38" s="3"/>
      <c r="B38" s="3"/>
      <c r="C38" s="3"/>
      <c r="D38" s="3"/>
      <c r="E38" s="3"/>
      <c r="F38" s="3"/>
      <c r="G38" s="3"/>
      <c r="H38" s="3"/>
      <c r="I38" s="3"/>
      <c r="J38" s="3"/>
      <c r="K38" s="3"/>
      <c r="L38" s="3"/>
      <c r="M38" s="3"/>
      <c r="N38" s="3"/>
      <c r="O38" s="3"/>
      <c r="P38" s="3"/>
      <c r="Q38" s="3"/>
      <c r="R38" s="3"/>
      <c r="S38" s="3"/>
    </row>
  </sheetData>
  <mergeCells count="81">
    <mergeCell ref="M18:N18"/>
    <mergeCell ref="O18:S18"/>
    <mergeCell ref="A25:A27"/>
    <mergeCell ref="B25:B27"/>
    <mergeCell ref="C25:C27"/>
    <mergeCell ref="D25:D27"/>
    <mergeCell ref="E25:F25"/>
    <mergeCell ref="G25:H25"/>
    <mergeCell ref="I25:J25"/>
    <mergeCell ref="K25:L25"/>
    <mergeCell ref="M25:N25"/>
    <mergeCell ref="O25:S25"/>
    <mergeCell ref="E26:F26"/>
    <mergeCell ref="G26:H26"/>
    <mergeCell ref="I26:J26"/>
    <mergeCell ref="K26:L26"/>
    <mergeCell ref="A17:A19"/>
    <mergeCell ref="B17:B19"/>
    <mergeCell ref="C17:C19"/>
    <mergeCell ref="D17:D19"/>
    <mergeCell ref="E17:F17"/>
    <mergeCell ref="E18:F18"/>
    <mergeCell ref="A11:S12"/>
    <mergeCell ref="A5:S5"/>
    <mergeCell ref="A6:S6"/>
    <mergeCell ref="A7:S7"/>
    <mergeCell ref="B8:S8"/>
    <mergeCell ref="B9:L9"/>
    <mergeCell ref="A13:A15"/>
    <mergeCell ref="B13:B15"/>
    <mergeCell ref="C13:C15"/>
    <mergeCell ref="D13:D15"/>
    <mergeCell ref="E13:F13"/>
    <mergeCell ref="E14:F14"/>
    <mergeCell ref="G14:H14"/>
    <mergeCell ref="I14:J14"/>
    <mergeCell ref="K14:L14"/>
    <mergeCell ref="M14:N14"/>
    <mergeCell ref="G21:H21"/>
    <mergeCell ref="I13:J13"/>
    <mergeCell ref="K13:L13"/>
    <mergeCell ref="M13:N13"/>
    <mergeCell ref="O13:S13"/>
    <mergeCell ref="O14:S14"/>
    <mergeCell ref="G13:H13"/>
    <mergeCell ref="G17:H17"/>
    <mergeCell ref="I17:J17"/>
    <mergeCell ref="K17:L17"/>
    <mergeCell ref="M17:N17"/>
    <mergeCell ref="O17:S17"/>
    <mergeCell ref="G18:H18"/>
    <mergeCell ref="I18:J18"/>
    <mergeCell ref="K18:L18"/>
    <mergeCell ref="A21:A23"/>
    <mergeCell ref="B21:B23"/>
    <mergeCell ref="C21:C23"/>
    <mergeCell ref="D21:D23"/>
    <mergeCell ref="E21:F21"/>
    <mergeCell ref="E22:F22"/>
    <mergeCell ref="G22:H22"/>
    <mergeCell ref="I22:J22"/>
    <mergeCell ref="K22:L22"/>
    <mergeCell ref="M22:N22"/>
    <mergeCell ref="M29:N29"/>
    <mergeCell ref="I21:J21"/>
    <mergeCell ref="K21:L21"/>
    <mergeCell ref="M21:N21"/>
    <mergeCell ref="O21:S21"/>
    <mergeCell ref="O22:S22"/>
    <mergeCell ref="M26:N26"/>
    <mergeCell ref="O26:S26"/>
    <mergeCell ref="A29:D29"/>
    <mergeCell ref="E29:F29"/>
    <mergeCell ref="G29:H29"/>
    <mergeCell ref="I29:J29"/>
    <mergeCell ref="K29:L29"/>
    <mergeCell ref="A32:S32"/>
    <mergeCell ref="A34:E34"/>
    <mergeCell ref="L34:Q34"/>
    <mergeCell ref="A35:E35"/>
    <mergeCell ref="L35:Q35"/>
  </mergeCells>
  <conditionalFormatting sqref="R24 R28:R29">
    <cfRule type="cellIs" dxfId="32" priority="37" operator="lessThan">
      <formula>0.26</formula>
    </cfRule>
    <cfRule type="cellIs" dxfId="31" priority="38" operator="greaterThan">
      <formula>0.25</formula>
    </cfRule>
    <cfRule type="cellIs" dxfId="30" priority="39" operator="greaterThan">
      <formula>25</formula>
    </cfRule>
  </conditionalFormatting>
  <conditionalFormatting sqref="R24 R28:R29">
    <cfRule type="cellIs" dxfId="29" priority="34" operator="greaterThan">
      <formula>0.3</formula>
    </cfRule>
    <cfRule type="cellIs" dxfId="28" priority="35" operator="between">
      <formula>0.26</formula>
      <formula>0.3</formula>
    </cfRule>
    <cfRule type="cellIs" dxfId="27" priority="36" operator="between">
      <formula>26</formula>
      <formula>30</formula>
    </cfRule>
  </conditionalFormatting>
  <conditionalFormatting sqref="R24 R28:R29">
    <cfRule type="cellIs" dxfId="26" priority="40" operator="lessThan">
      <formula>#REF!</formula>
    </cfRule>
    <cfRule type="cellIs" dxfId="25" priority="41" operator="greaterThan">
      <formula>25</formula>
    </cfRule>
    <cfRule type="cellIs" dxfId="24" priority="42" operator="lessThan">
      <formula>0.22</formula>
    </cfRule>
    <cfRule type="cellIs" dxfId="23" priority="43" operator="lessThan">
      <formula>#REF!</formula>
    </cfRule>
    <cfRule type="cellIs" dxfId="22" priority="44" operator="lessThan">
      <formula>0.22</formula>
    </cfRule>
  </conditionalFormatting>
  <conditionalFormatting sqref="R16">
    <cfRule type="cellIs" dxfId="21" priority="15" operator="lessThan">
      <formula>0.26</formula>
    </cfRule>
    <cfRule type="cellIs" dxfId="20" priority="16" operator="greaterThan">
      <formula>0.25</formula>
    </cfRule>
    <cfRule type="cellIs" dxfId="19" priority="17" operator="greaterThan">
      <formula>25</formula>
    </cfRule>
  </conditionalFormatting>
  <conditionalFormatting sqref="R16">
    <cfRule type="cellIs" dxfId="18" priority="12" operator="greaterThan">
      <formula>0.3</formula>
    </cfRule>
    <cfRule type="cellIs" dxfId="17" priority="13" operator="between">
      <formula>0.26</formula>
      <formula>0.3</formula>
    </cfRule>
    <cfRule type="cellIs" dxfId="16" priority="14" operator="between">
      <formula>26</formula>
      <formula>30</formula>
    </cfRule>
  </conditionalFormatting>
  <conditionalFormatting sqref="R16">
    <cfRule type="cellIs" dxfId="15" priority="18" operator="lessThan">
      <formula>#REF!</formula>
    </cfRule>
    <cfRule type="cellIs" dxfId="14" priority="19" operator="greaterThan">
      <formula>25</formula>
    </cfRule>
    <cfRule type="cellIs" dxfId="13" priority="20" operator="lessThan">
      <formula>0.22</formula>
    </cfRule>
    <cfRule type="cellIs" dxfId="12" priority="21" operator="lessThan">
      <formula>#REF!</formula>
    </cfRule>
    <cfRule type="cellIs" dxfId="11" priority="22" operator="lessThan">
      <formula>0.22</formula>
    </cfRule>
  </conditionalFormatting>
  <conditionalFormatting sqref="R20">
    <cfRule type="cellIs" dxfId="10" priority="4" operator="lessThan">
      <formula>0.26</formula>
    </cfRule>
    <cfRule type="cellIs" dxfId="9" priority="5" operator="greaterThan">
      <formula>0.25</formula>
    </cfRule>
    <cfRule type="cellIs" dxfId="8" priority="6" operator="greaterThan">
      <formula>25</formula>
    </cfRule>
  </conditionalFormatting>
  <conditionalFormatting sqref="R20">
    <cfRule type="cellIs" dxfId="7" priority="1" operator="greaterThan">
      <formula>0.3</formula>
    </cfRule>
    <cfRule type="cellIs" dxfId="6" priority="2" operator="between">
      <formula>0.26</formula>
      <formula>0.3</formula>
    </cfRule>
    <cfRule type="cellIs" dxfId="5" priority="3" operator="between">
      <formula>26</formula>
      <formula>30</formula>
    </cfRule>
  </conditionalFormatting>
  <conditionalFormatting sqref="R20">
    <cfRule type="cellIs" dxfId="4" priority="7" operator="lessThan">
      <formula>#REF!</formula>
    </cfRule>
    <cfRule type="cellIs" dxfId="3" priority="8" operator="greaterThan">
      <formula>25</formula>
    </cfRule>
    <cfRule type="cellIs" dxfId="2" priority="9" operator="lessThan">
      <formula>0.22</formula>
    </cfRule>
    <cfRule type="cellIs" dxfId="1" priority="10" operator="lessThan">
      <formula>#REF!</formula>
    </cfRule>
    <cfRule type="cellIs" dxfId="0" priority="11" operator="lessThan">
      <formula>0.22</formula>
    </cfRule>
  </conditionalFormatting>
  <printOptions horizontalCentered="1"/>
  <pageMargins left="0.19685039370078741" right="0.19685039370078741" top="0.19685039370078741" bottom="0.19685039370078741" header="0.31496062992125984" footer="0.31496062992125984"/>
  <pageSetup paperSize="9" scale="3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4"/>
  <sheetViews>
    <sheetView workbookViewId="0">
      <selection activeCell="R21" sqref="R21"/>
    </sheetView>
  </sheetViews>
  <sheetFormatPr defaultRowHeight="15" x14ac:dyDescent="0.25"/>
  <sheetData>
    <row r="24" spans="3:3" x14ac:dyDescent="0.25">
      <c r="C24" s="1"/>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16" sqref="M16"/>
    </sheetView>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PROJETO CIDADÃO IMPRESSORA E TO</vt:lpstr>
      <vt:lpstr>Plan2</vt:lpstr>
      <vt:lpstr>Plan3</vt:lpstr>
      <vt:lpstr>'PROJETO CIDADÃO IMPRESSORA E TO'!Area_de_impressao</vt:lpstr>
      <vt:lpstr>'PROJETO CIDADÃO IMPRESSORA E TO'!Titulos_de_impressao</vt:lpstr>
    </vt:vector>
  </TitlesOfParts>
  <Company>Poder Judiciário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Tribunal de Justiça do Acre</dc:creator>
  <cp:lastModifiedBy>Helio Oliveira de Carvalho</cp:lastModifiedBy>
  <cp:lastPrinted>2021-06-14T18:12:50Z</cp:lastPrinted>
  <dcterms:created xsi:type="dcterms:W3CDTF">2013-12-27T21:48:39Z</dcterms:created>
  <dcterms:modified xsi:type="dcterms:W3CDTF">2021-08-30T14:42:13Z</dcterms:modified>
</cp:coreProperties>
</file>