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72.19.0.223\dific\ELIS\RELATÓRIO DE GESTÃO FISCAL 2022\2º Quadrimestre\"/>
    </mc:Choice>
  </mc:AlternateContent>
  <bookViews>
    <workbookView xWindow="0" yWindow="0" windowWidth="28800" windowHeight="12300"/>
  </bookViews>
  <sheets>
    <sheet name="Anexo_1_Dem_Desp_Pessoal " sheetId="1" r:id="rId1"/>
  </sheets>
  <definedNames>
    <definedName name="_xlnm.Print_Area" localSheetId="0">'Anexo_1_Dem_Desp_Pessoal '!$A$1:$O$59</definedName>
    <definedName name="Planilha_1ÁreaTotal" localSheetId="0">#REF!</definedName>
    <definedName name="Planilha_1ÁreaTotal">#REF!</definedName>
    <definedName name="Planilha_1CabGráfico" localSheetId="0">#REF!</definedName>
    <definedName name="Planilha_1CabGráfico">#REF!</definedName>
    <definedName name="Planilha_1TítCols" localSheetId="0">#REF!</definedName>
    <definedName name="Planilha_1TítCols">#REF!</definedName>
    <definedName name="Planilha_1TítLins" localSheetId="0">#REF!</definedName>
    <definedName name="Planilha_1TítLins">#REF!</definedName>
    <definedName name="Planilha_2ÁreaTotal" localSheetId="0">#REF!</definedName>
    <definedName name="Planilha_2ÁreaTotal">#REF!</definedName>
    <definedName name="Planilha_2CabGráfico" localSheetId="0">#REF!</definedName>
    <definedName name="Planilha_2CabGráfico">#REF!</definedName>
    <definedName name="Planilha_2TítCols" localSheetId="0">#REF!</definedName>
    <definedName name="Planilha_2TítCols">#REF!</definedName>
    <definedName name="Planilha_2TítLins" localSheetId="0">#REF!</definedName>
    <definedName name="Planilha_2TítLins">#REF!</definedName>
    <definedName name="Planilha_3ÁreaTotal" localSheetId="0">#REF!</definedName>
    <definedName name="Planilha_3ÁreaTotal">#REF!</definedName>
    <definedName name="Planilha_3CabGráfico" localSheetId="0">#REF!</definedName>
    <definedName name="Planilha_3CabGráfico">#REF!</definedName>
    <definedName name="Planilha_3TítCols" localSheetId="0">#REF!</definedName>
    <definedName name="Planilha_3TítCols">#REF!</definedName>
    <definedName name="Planilha_3TítLins" localSheetId="0">#REF!</definedName>
    <definedName name="Planilha_3TítLins">#REF!</definedName>
    <definedName name="Planilha_4ÁreaTotal" localSheetId="0">#REF!</definedName>
    <definedName name="Planilha_4ÁreaTotal">#REF!</definedName>
    <definedName name="Planilha_4TítCols" localSheetId="0">#REF!</definedName>
    <definedName name="Planilha_4TítCols">#REF!</definedName>
  </definedNames>
  <calcPr calcId="162913"/>
  <extLst>
    <ext uri="GoogleSheetsCustomDataVersion1">
      <go:sheetsCustomData xmlns:go="http://customooxmlschemas.google.com/" r:id="rId7" roundtripDataSignature="AMtx7mgeZ5Mba7TI3GTl042WazNHWgsycQ=="/>
    </ext>
  </extLst>
</workbook>
</file>

<file path=xl/calcChain.xml><?xml version="1.0" encoding="utf-8"?>
<calcChain xmlns="http://schemas.openxmlformats.org/spreadsheetml/2006/main">
  <c r="N42" i="1" l="1"/>
  <c r="M35" i="1" l="1"/>
  <c r="N35" i="1"/>
  <c r="I30" i="1" l="1"/>
  <c r="H30" i="1"/>
  <c r="G30" i="1"/>
  <c r="F30" i="1"/>
  <c r="I25" i="1"/>
  <c r="H25" i="1"/>
  <c r="G25" i="1"/>
  <c r="F25" i="1"/>
  <c r="I22" i="1"/>
  <c r="I21" i="1" s="1"/>
  <c r="I35" i="1" s="1"/>
  <c r="H22" i="1"/>
  <c r="H21" i="1" s="1"/>
  <c r="H35" i="1" s="1"/>
  <c r="G22" i="1"/>
  <c r="G21" i="1" s="1"/>
  <c r="G35" i="1" s="1"/>
  <c r="F22" i="1"/>
  <c r="F21" i="1" s="1"/>
  <c r="F35" i="1" s="1"/>
  <c r="E30" i="1"/>
  <c r="D30" i="1"/>
  <c r="C30" i="1"/>
  <c r="B30" i="1"/>
  <c r="E25" i="1"/>
  <c r="D25" i="1"/>
  <c r="C25" i="1"/>
  <c r="B25" i="1"/>
  <c r="E22" i="1"/>
  <c r="E21" i="1" s="1"/>
  <c r="E35" i="1" s="1"/>
  <c r="D22" i="1"/>
  <c r="D21" i="1" s="1"/>
  <c r="D35" i="1" s="1"/>
  <c r="C22" i="1"/>
  <c r="C21" i="1" s="1"/>
  <c r="C35" i="1" s="1"/>
  <c r="B22" i="1"/>
  <c r="B21" i="1" s="1"/>
  <c r="O45" i="1"/>
  <c r="O44" i="1"/>
  <c r="N41" i="1"/>
  <c r="N34" i="1"/>
  <c r="N33" i="1"/>
  <c r="N32" i="1"/>
  <c r="N31" i="1"/>
  <c r="O30" i="1"/>
  <c r="M30" i="1"/>
  <c r="L30" i="1"/>
  <c r="K30" i="1"/>
  <c r="J30" i="1"/>
  <c r="N29" i="1"/>
  <c r="N28" i="1"/>
  <c r="N27" i="1"/>
  <c r="N26" i="1"/>
  <c r="O25" i="1"/>
  <c r="M25" i="1"/>
  <c r="L25" i="1"/>
  <c r="K25" i="1"/>
  <c r="J25" i="1"/>
  <c r="N24" i="1"/>
  <c r="N23" i="1"/>
  <c r="O22" i="1"/>
  <c r="O21" i="1" s="1"/>
  <c r="O35" i="1" s="1"/>
  <c r="M22" i="1"/>
  <c r="L22" i="1"/>
  <c r="K22" i="1"/>
  <c r="J22" i="1"/>
  <c r="J21" i="1" s="1"/>
  <c r="N43" i="1" l="1"/>
  <c r="N45" i="1" s="1"/>
  <c r="M21" i="1"/>
  <c r="L21" i="1"/>
  <c r="L35" i="1" s="1"/>
  <c r="J35" i="1"/>
  <c r="K21" i="1"/>
  <c r="K35" i="1" s="1"/>
  <c r="N25" i="1"/>
  <c r="N30" i="1"/>
  <c r="B35" i="1"/>
  <c r="N22" i="1"/>
  <c r="N44" i="1" l="1"/>
  <c r="N21" i="1"/>
  <c r="O42" i="1" l="1"/>
</calcChain>
</file>

<file path=xl/sharedStrings.xml><?xml version="1.0" encoding="utf-8"?>
<sst xmlns="http://schemas.openxmlformats.org/spreadsheetml/2006/main" count="68" uniqueCount="66">
  <si>
    <t>PODER JUDICIÁRIO</t>
  </si>
  <si>
    <t>TRIBUNAL DE JUSTIÇA DO ESTADO DO ACRE</t>
  </si>
  <si>
    <t>RELATÓRIO DE GESTÃO FISCAL</t>
  </si>
  <si>
    <t xml:space="preserve">DEMONSTRATIVO DA DESPESA COM PESSOAL </t>
  </si>
  <si>
    <t>ORÇAMENTOS FISCAL E DA SEGURIDADE SOCIAL</t>
  </si>
  <si>
    <t xml:space="preserve"> RGF - ANEXO 1 (LRF, art. 55, inciso I, alínea "a")</t>
  </si>
  <si>
    <t>DESPESAS EXECUTADAS</t>
  </si>
  <si>
    <t>(Últimos 12 Meses)</t>
  </si>
  <si>
    <t>DESPESA COM PESSOAL</t>
  </si>
  <si>
    <t>09/2021</t>
  </si>
  <si>
    <t>10/2021</t>
  </si>
  <si>
    <t>11/2021</t>
  </si>
  <si>
    <t>12/2021</t>
  </si>
  <si>
    <t>01/2022</t>
  </si>
  <si>
    <t>02/2022</t>
  </si>
  <si>
    <t>03/2022</t>
  </si>
  <si>
    <t>04/2022</t>
  </si>
  <si>
    <t>TOTAL</t>
  </si>
  <si>
    <t>INSCRITAS EM RESTOS A PAGAR</t>
  </si>
  <si>
    <t>(ÚLTIMOS</t>
  </si>
  <si>
    <t xml:space="preserve">NÃO </t>
  </si>
  <si>
    <t>12 MESES)</t>
  </si>
  <si>
    <t xml:space="preserve"> PROCESSADOS</t>
  </si>
  <si>
    <t>(a)</t>
  </si>
  <si>
    <t>(b)</t>
  </si>
  <si>
    <t>DESPESA BRUTA COM PESSOAL (I)</t>
  </si>
  <si>
    <t xml:space="preserve"> Pessoal Ativo</t>
  </si>
  <si>
    <t>Vencimentos, Vantagens e Outras Despesas Variáveis</t>
  </si>
  <si>
    <t>Obrigações Patronais</t>
  </si>
  <si>
    <t>Pessoal Inativo e Pensionistas</t>
  </si>
  <si>
    <t>Aposentadorias, Reserva e Reformas</t>
  </si>
  <si>
    <t>Pensões</t>
  </si>
  <si>
    <r>
      <rPr>
        <b/>
        <sz val="12"/>
        <color theme="1"/>
        <rFont val="Times New Roman"/>
      </rPr>
      <t>Outras despesas de pessoal decorrentes de contratos de terceirização ou de contratação de forma indireta</t>
    </r>
    <r>
      <rPr>
        <sz val="12"/>
        <color theme="1"/>
        <rFont val="Times New Roman"/>
      </rPr>
      <t xml:space="preserve"> (§ 1º do art. 18 da LRF)</t>
    </r>
  </si>
  <si>
    <t>Despesa com Pessoal não executada Orçamentariamente</t>
  </si>
  <si>
    <t xml:space="preserve">DESPESAS NÃO COMPUTADAS (II) (§ 1º do art. 19 da LRF) </t>
  </si>
  <si>
    <t>Indenizações por Demissão e Incentivos à Demissão Voluntária</t>
  </si>
  <si>
    <t>Decorrentes de Decisão Judicial de período anterior ao da apuração</t>
  </si>
  <si>
    <t>Despesas de Exercícios Anteriores de período anterior ao da apuração</t>
  </si>
  <si>
    <t>Inativos e Pensionistas com Recursos Vinculados</t>
  </si>
  <si>
    <t>DESPESA LÍQUIDA COM PESSOAL (III) = (I - II)</t>
  </si>
  <si>
    <t>APURAÇÃO DO CUMPRIMENTO DO LIMITE LEGAL</t>
  </si>
  <si>
    <t>VALOR</t>
  </si>
  <si>
    <t xml:space="preserve">   % SOBRE A RCL AJUSTADA</t>
  </si>
  <si>
    <t>RECEITA CORRENTE LÍQUIDA - RCL (IV)</t>
  </si>
  <si>
    <t>-</t>
  </si>
  <si>
    <r>
      <rPr>
        <sz val="12"/>
        <color theme="1"/>
        <rFont val="Times New Roman"/>
      </rPr>
      <t xml:space="preserve">(-) Transferências obrigatórias da União relativas às emendas individuais (art. 166-A, §1º, da CF) (V) </t>
    </r>
    <r>
      <rPr>
        <sz val="12"/>
        <color theme="1"/>
        <rFont val="Calibri"/>
      </rPr>
      <t xml:space="preserve">  </t>
    </r>
  </si>
  <si>
    <r>
      <rPr>
        <sz val="12"/>
        <color theme="1"/>
        <rFont val="Times New Roman"/>
      </rPr>
      <t xml:space="preserve">(-) Transferências obrigatórias da União relativas às emendas de bancada (art. 166-A, §16, da CF) (VI) </t>
    </r>
    <r>
      <rPr>
        <sz val="12"/>
        <color theme="1"/>
        <rFont val="Calibri"/>
      </rPr>
      <t xml:space="preserve">  </t>
    </r>
  </si>
  <si>
    <t>= RECEITA CORRENTE LÍQUIDA AJUSTADA PARA CÁLCULO DOS LIMITES DA DESPESA COM PESSOAL (VII) = (IV - V - VI)</t>
  </si>
  <si>
    <t>DESPESA TOTAL COM PESSOAL - DTP (VIII) = (III a + III b)</t>
  </si>
  <si>
    <t xml:space="preserve">LIMITE MÁXIMO (IX) (incisos I, II e III, art. 20 da LRF) </t>
  </si>
  <si>
    <t xml:space="preserve">LIMITE PRUDENCIAL (X) = (0,95 x IX) (parágrafo único do art. 22 da LRF) </t>
  </si>
  <si>
    <t xml:space="preserve">LIMITE DE ALERTA (XI) = (0,90 x IX) (inciso II do §1º do art. 59 da LRF) </t>
  </si>
  <si>
    <t>FONTE: Sistema de execução orçamentária, financeira, contábil e patrimonial do Judiciário do Estado do Acre – GRP/WEB (Sistema Thema/GRP) e Demonstrativo da Receita Corrente Liquida do Estado do Acre; Unidade Responsável: Gerência de Contabilidade; Data da Emissão: 27/05/2022, ÀS 12h.</t>
  </si>
  <si>
    <r>
      <rPr>
        <b/>
        <sz val="22"/>
        <color rgb="FF000000"/>
        <rFont val="Times New Roman"/>
      </rPr>
      <t xml:space="preserve">Desembargadora </t>
    </r>
    <r>
      <rPr>
        <sz val="22"/>
        <color rgb="FF000000"/>
        <rFont val="Times New Roman"/>
      </rPr>
      <t>Waldirene Cordeiro</t>
    </r>
  </si>
  <si>
    <t>Keuly T. Queiroz Costa</t>
  </si>
  <si>
    <t>Alzenir Pinheiro de Carvalho</t>
  </si>
  <si>
    <t>Rodrigo Roesler</t>
  </si>
  <si>
    <t>Presidente</t>
  </si>
  <si>
    <t>Diretora de Finanças</t>
  </si>
  <si>
    <r>
      <rPr>
        <b/>
        <sz val="22"/>
        <color rgb="FF000000"/>
        <rFont val="Times New Roman"/>
      </rPr>
      <t>Gerente de Contabilidade</t>
    </r>
    <r>
      <rPr>
        <sz val="22"/>
        <color rgb="FF000000"/>
        <rFont val="Times New Roman"/>
      </rPr>
      <t xml:space="preserve"> / CRC/AC-002125/O-2</t>
    </r>
  </si>
  <si>
    <t>Auditor-Chefe da Auditoria Interna</t>
  </si>
  <si>
    <t>05/2022</t>
  </si>
  <si>
    <t>06/2022</t>
  </si>
  <si>
    <t>07/2022</t>
  </si>
  <si>
    <t>08/2022</t>
  </si>
  <si>
    <t>SETEMBRO/2021 a AGOSTO/2022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</si>
</sst>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&quot;R$ &quot;#,##0.00_);[Red]\(&quot;R$ &quot;#,##0.00\)"/>
    <numFmt numFmtId="165" formatCode="_-* #,##0.00_-;\-* #,##0.00_-;_-* &quot;-&quot;??_-;_-@"/>
  </numFmts>
  <fonts count="15" x14ac:knownFonts="1">
    <font>
      <sz val="10"/>
      <color rgb="FF000000"/>
      <name val="Arial"/>
      <scheme val="minor"/>
    </font>
    <font>
      <sz val="12"/>
      <color theme="1"/>
      <name val="Times New Roman"/>
    </font>
    <font>
      <sz val="10"/>
      <color theme="1"/>
      <name val="Arial"/>
    </font>
    <font>
      <b/>
      <sz val="12"/>
      <color theme="1"/>
      <name val="Times New Roman"/>
    </font>
    <font>
      <sz val="10"/>
      <color theme="1"/>
      <name val="Times New Roman"/>
    </font>
    <font>
      <sz val="14"/>
      <color theme="1"/>
      <name val="Times New Roman"/>
    </font>
    <font>
      <b/>
      <sz val="14"/>
      <color theme="1"/>
      <name val="Times New Roman"/>
    </font>
    <font>
      <sz val="10"/>
      <name val="Arial"/>
    </font>
    <font>
      <sz val="13"/>
      <color theme="1"/>
      <name val="Times New Roman"/>
    </font>
    <font>
      <b/>
      <sz val="12"/>
      <color rgb="FFFF0000"/>
      <name val="Times New Roman"/>
    </font>
    <font>
      <b/>
      <sz val="22"/>
      <color rgb="FF000000"/>
      <name val="Times New Roman"/>
    </font>
    <font>
      <sz val="10"/>
      <color rgb="FF000000"/>
      <name val="Arial"/>
    </font>
    <font>
      <sz val="22"/>
      <color rgb="FF000000"/>
      <name val="Times New Roman"/>
    </font>
    <font>
      <sz val="22"/>
      <color theme="1"/>
      <name val="Arial"/>
    </font>
    <font>
      <sz val="12"/>
      <color theme="1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theme="0"/>
        <bgColor theme="0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6">
    <xf numFmtId="0" fontId="0" fillId="0" borderId="0" xfId="0" applyFont="1" applyAlignment="1"/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right"/>
    </xf>
    <xf numFmtId="49" fontId="3" fillId="0" borderId="1" xfId="0" applyNumberFormat="1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49" fontId="3" fillId="0" borderId="9" xfId="0" applyNumberFormat="1" applyFont="1" applyBorder="1" applyAlignment="1">
      <alignment horizontal="center"/>
    </xf>
    <xf numFmtId="0" fontId="3" fillId="0" borderId="8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10" xfId="0" applyFont="1" applyBorder="1" applyAlignment="1">
      <alignment horizontal="center" vertical="top" wrapText="1"/>
    </xf>
    <xf numFmtId="0" fontId="3" fillId="2" borderId="11" xfId="0" applyFont="1" applyFill="1" applyBorder="1"/>
    <xf numFmtId="4" fontId="3" fillId="2" borderId="12" xfId="0" applyNumberFormat="1" applyFont="1" applyFill="1" applyBorder="1"/>
    <xf numFmtId="4" fontId="3" fillId="2" borderId="13" xfId="0" applyNumberFormat="1" applyFont="1" applyFill="1" applyBorder="1"/>
    <xf numFmtId="0" fontId="3" fillId="0" borderId="9" xfId="0" applyFont="1" applyBorder="1" applyAlignment="1">
      <alignment horizontal="left"/>
    </xf>
    <xf numFmtId="4" fontId="3" fillId="0" borderId="8" xfId="0" applyNumberFormat="1" applyFont="1" applyBorder="1"/>
    <xf numFmtId="4" fontId="3" fillId="0" borderId="14" xfId="0" applyNumberFormat="1" applyFont="1" applyBorder="1"/>
    <xf numFmtId="0" fontId="1" fillId="0" borderId="9" xfId="0" applyFont="1" applyBorder="1" applyAlignment="1">
      <alignment horizontal="left"/>
    </xf>
    <xf numFmtId="4" fontId="1" fillId="0" borderId="8" xfId="0" applyNumberFormat="1" applyFont="1" applyBorder="1"/>
    <xf numFmtId="4" fontId="1" fillId="0" borderId="14" xfId="0" applyNumberFormat="1" applyFont="1" applyBorder="1" applyAlignment="1">
      <alignment horizontal="right"/>
    </xf>
    <xf numFmtId="0" fontId="1" fillId="0" borderId="9" xfId="0" applyFont="1" applyBorder="1" applyAlignment="1">
      <alignment horizontal="left" vertical="center" wrapText="1"/>
    </xf>
    <xf numFmtId="4" fontId="3" fillId="0" borderId="14" xfId="0" applyNumberFormat="1" applyFont="1" applyBorder="1" applyAlignment="1">
      <alignment horizontal="right"/>
    </xf>
    <xf numFmtId="0" fontId="3" fillId="0" borderId="9" xfId="0" applyFont="1" applyBorder="1" applyAlignment="1">
      <alignment horizontal="left" wrapText="1"/>
    </xf>
    <xf numFmtId="0" fontId="3" fillId="0" borderId="9" xfId="0" applyFont="1" applyBorder="1"/>
    <xf numFmtId="4" fontId="1" fillId="0" borderId="14" xfId="0" applyNumberFormat="1" applyFont="1" applyBorder="1"/>
    <xf numFmtId="0" fontId="3" fillId="2" borderId="15" xfId="0" applyFont="1" applyFill="1" applyBorder="1"/>
    <xf numFmtId="4" fontId="3" fillId="2" borderId="16" xfId="0" applyNumberFormat="1" applyFont="1" applyFill="1" applyBorder="1"/>
    <xf numFmtId="4" fontId="3" fillId="2" borderId="17" xfId="0" applyNumberFormat="1" applyFont="1" applyFill="1" applyBorder="1"/>
    <xf numFmtId="4" fontId="3" fillId="0" borderId="0" xfId="0" applyNumberFormat="1" applyFont="1"/>
    <xf numFmtId="0" fontId="3" fillId="2" borderId="16" xfId="0" applyFont="1" applyFill="1" applyBorder="1" applyAlignment="1">
      <alignment horizontal="center"/>
    </xf>
    <xf numFmtId="165" fontId="3" fillId="0" borderId="16" xfId="0" applyNumberFormat="1" applyFont="1" applyBorder="1"/>
    <xf numFmtId="165" fontId="1" fillId="0" borderId="16" xfId="0" applyNumberFormat="1" applyFont="1" applyBorder="1" applyAlignment="1">
      <alignment horizontal="center"/>
    </xf>
    <xf numFmtId="4" fontId="1" fillId="0" borderId="16" xfId="0" applyNumberFormat="1" applyFont="1" applyBorder="1"/>
    <xf numFmtId="0" fontId="1" fillId="0" borderId="16" xfId="0" applyFont="1" applyBorder="1" applyAlignment="1">
      <alignment horizontal="center"/>
    </xf>
    <xf numFmtId="0" fontId="2" fillId="0" borderId="0" xfId="0" applyFont="1" applyAlignment="1">
      <alignment horizontal="left"/>
    </xf>
    <xf numFmtId="10" fontId="3" fillId="2" borderId="16" xfId="0" applyNumberFormat="1" applyFont="1" applyFill="1" applyBorder="1"/>
    <xf numFmtId="165" fontId="1" fillId="0" borderId="16" xfId="0" applyNumberFormat="1" applyFont="1" applyBorder="1"/>
    <xf numFmtId="10" fontId="1" fillId="0" borderId="16" xfId="0" applyNumberFormat="1" applyFont="1" applyBorder="1"/>
    <xf numFmtId="0" fontId="9" fillId="0" borderId="0" xfId="0" applyFont="1" applyAlignment="1">
      <alignment wrapText="1"/>
    </xf>
    <xf numFmtId="0" fontId="1" fillId="0" borderId="0" xfId="0" applyFont="1" applyAlignment="1">
      <alignment horizontal="left" wrapText="1"/>
    </xf>
    <xf numFmtId="165" fontId="5" fillId="0" borderId="0" xfId="0" applyNumberFormat="1" applyFont="1"/>
    <xf numFmtId="4" fontId="5" fillId="0" borderId="0" xfId="0" applyNumberFormat="1" applyFont="1"/>
    <xf numFmtId="4" fontId="1" fillId="0" borderId="0" xfId="0" applyNumberFormat="1" applyFont="1" applyAlignment="1">
      <alignment horizontal="left" wrapText="1"/>
    </xf>
    <xf numFmtId="0" fontId="10" fillId="0" borderId="0" xfId="0" applyFont="1" applyAlignment="1">
      <alignment horizontal="center" wrapText="1"/>
    </xf>
    <xf numFmtId="0" fontId="11" fillId="0" borderId="0" xfId="0" applyFont="1" applyAlignment="1">
      <alignment wrapText="1"/>
    </xf>
    <xf numFmtId="0" fontId="13" fillId="0" borderId="0" xfId="0" applyFont="1"/>
    <xf numFmtId="49" fontId="1" fillId="3" borderId="18" xfId="0" applyNumberFormat="1" applyFont="1" applyFill="1" applyBorder="1" applyAlignment="1">
      <alignment horizontal="left" wrapText="1"/>
    </xf>
    <xf numFmtId="0" fontId="7" fillId="0" borderId="19" xfId="0" applyFont="1" applyBorder="1"/>
    <xf numFmtId="0" fontId="7" fillId="0" borderId="20" xfId="0" applyFont="1" applyBorder="1"/>
    <xf numFmtId="49" fontId="3" fillId="0" borderId="7" xfId="0" applyNumberFormat="1" applyFont="1" applyFill="1" applyBorder="1" applyAlignment="1">
      <alignment horizontal="center" vertical="center" wrapText="1"/>
    </xf>
    <xf numFmtId="0" fontId="7" fillId="0" borderId="8" xfId="0" applyFont="1" applyFill="1" applyBorder="1"/>
    <xf numFmtId="0" fontId="7" fillId="0" borderId="10" xfId="0" applyFont="1" applyFill="1" applyBorder="1"/>
    <xf numFmtId="0" fontId="4" fillId="0" borderId="0" xfId="0" applyFont="1" applyAlignment="1">
      <alignment horizontal="center"/>
    </xf>
    <xf numFmtId="0" fontId="0" fillId="0" borderId="0" xfId="0" applyFont="1" applyAlignme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7" fillId="0" borderId="2" xfId="0" applyFont="1" applyBorder="1"/>
    <xf numFmtId="0" fontId="7" fillId="0" borderId="3" xfId="0" applyFont="1" applyBorder="1"/>
    <xf numFmtId="49" fontId="3" fillId="0" borderId="7" xfId="0" applyNumberFormat="1" applyFont="1" applyBorder="1" applyAlignment="1">
      <alignment horizontal="center" vertical="center" wrapText="1"/>
    </xf>
    <xf numFmtId="0" fontId="7" fillId="0" borderId="8" xfId="0" applyFont="1" applyBorder="1"/>
    <xf numFmtId="0" fontId="7" fillId="0" borderId="10" xfId="0" applyFont="1" applyBorder="1"/>
    <xf numFmtId="0" fontId="3" fillId="0" borderId="4" xfId="0" applyFont="1" applyBorder="1" applyAlignment="1">
      <alignment horizontal="center" vertical="center"/>
    </xf>
    <xf numFmtId="0" fontId="7" fillId="0" borderId="5" xfId="0" applyFont="1" applyBorder="1"/>
    <xf numFmtId="0" fontId="7" fillId="0" borderId="6" xfId="0" applyFont="1" applyBorder="1"/>
    <xf numFmtId="0" fontId="3" fillId="0" borderId="7" xfId="0" applyFont="1" applyBorder="1" applyAlignment="1">
      <alignment horizontal="center" vertical="center"/>
    </xf>
    <xf numFmtId="0" fontId="10" fillId="0" borderId="0" xfId="0" applyFont="1" applyAlignment="1">
      <alignment horizontal="center" wrapText="1"/>
    </xf>
    <xf numFmtId="0" fontId="3" fillId="2" borderId="18" xfId="0" applyFont="1" applyFill="1" applyBorder="1" applyAlignment="1">
      <alignment horizontal="left"/>
    </xf>
    <xf numFmtId="0" fontId="3" fillId="3" borderId="18" xfId="0" applyFont="1" applyFill="1" applyBorder="1" applyAlignment="1">
      <alignment horizontal="left"/>
    </xf>
    <xf numFmtId="0" fontId="1" fillId="3" borderId="18" xfId="0" applyFont="1" applyFill="1" applyBorder="1" applyAlignment="1">
      <alignment horizontal="left" wrapText="1"/>
    </xf>
    <xf numFmtId="0" fontId="12" fillId="0" borderId="0" xfId="0" applyFont="1" applyAlignment="1">
      <alignment horizontal="center" wrapText="1"/>
    </xf>
    <xf numFmtId="0" fontId="3" fillId="3" borderId="18" xfId="0" applyFont="1" applyFill="1" applyBorder="1" applyAlignment="1">
      <alignment horizontal="left" wrapText="1"/>
    </xf>
    <xf numFmtId="0" fontId="8" fillId="0" borderId="0" xfId="0" applyFont="1" applyAlignment="1">
      <alignment horizontal="left"/>
    </xf>
    <xf numFmtId="0" fontId="1" fillId="0" borderId="0" xfId="0" applyFont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254000</xdr:colOff>
          <xdr:row>0</xdr:row>
          <xdr:rowOff>19050</xdr:rowOff>
        </xdr:from>
        <xdr:to>
          <xdr:col>7</xdr:col>
          <xdr:colOff>234950</xdr:colOff>
          <xdr:row>4</xdr:row>
          <xdr:rowOff>19050</xdr:rowOff>
        </xdr:to>
        <xdr:sp macro="" textlink="">
          <xdr:nvSpPr>
            <xdr:cNvPr id="1025" name="Object 1" descr="rId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1000"/>
  <sheetViews>
    <sheetView tabSelected="1" view="pageBreakPreview" zoomScale="60" zoomScaleNormal="50" workbookViewId="0">
      <pane xSplit="1" topLeftCell="C1" activePane="topRight" state="frozen"/>
      <selection activeCell="A16" sqref="A16"/>
      <selection pane="topRight" activeCell="I3" sqref="I3"/>
    </sheetView>
  </sheetViews>
  <sheetFormatPr defaultColWidth="12.5703125" defaultRowHeight="15" customHeight="1" x14ac:dyDescent="0.2"/>
  <cols>
    <col min="1" max="1" width="91.28515625" bestFit="1" customWidth="1"/>
    <col min="2" max="9" width="21.7109375" customWidth="1"/>
    <col min="10" max="10" width="21.140625" customWidth="1"/>
    <col min="11" max="13" width="21.7109375" customWidth="1"/>
    <col min="14" max="14" width="29" customWidth="1"/>
    <col min="15" max="15" width="47.7109375" customWidth="1"/>
    <col min="16" max="17" width="9.28515625" customWidth="1"/>
    <col min="18" max="26" width="8" customWidth="1"/>
  </cols>
  <sheetData>
    <row r="1" spans="1:26" ht="11.2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1.2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5.75" customHeight="1" x14ac:dyDescent="0.25">
      <c r="A3" s="3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6.5" customHeight="1" x14ac:dyDescent="0.25">
      <c r="A4" s="3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9.5" customHeight="1" x14ac:dyDescent="0.2">
      <c r="A5" s="53" t="s">
        <v>0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5" customHeight="1" x14ac:dyDescent="0.2">
      <c r="A6" s="53" t="s">
        <v>1</v>
      </c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5" customHeight="1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6.5" customHeight="1" x14ac:dyDescent="0.3">
      <c r="A9" s="55" t="s">
        <v>2</v>
      </c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6.5" customHeight="1" x14ac:dyDescent="0.3">
      <c r="A10" s="56" t="s">
        <v>3</v>
      </c>
      <c r="B10" s="54"/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6.5" customHeight="1" x14ac:dyDescent="0.3">
      <c r="A11" s="55" t="s">
        <v>4</v>
      </c>
      <c r="B11" s="54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5.75" customHeight="1" x14ac:dyDescent="0.3">
      <c r="A12" s="56" t="s">
        <v>65</v>
      </c>
      <c r="B12" s="54"/>
      <c r="C12" s="54"/>
      <c r="D12" s="54"/>
      <c r="E12" s="54"/>
      <c r="F12" s="54"/>
      <c r="G12" s="54"/>
      <c r="H12" s="54"/>
      <c r="I12" s="54"/>
      <c r="J12" s="54"/>
      <c r="K12" s="54"/>
      <c r="L12" s="54"/>
      <c r="M12" s="54"/>
      <c r="N12" s="54"/>
      <c r="O12" s="54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1.2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5" customHeight="1" x14ac:dyDescent="0.25">
      <c r="A14" s="1" t="s">
        <v>5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5">
        <v>1</v>
      </c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8.75" customHeight="1" x14ac:dyDescent="0.2">
      <c r="A15" s="58" t="s">
        <v>6</v>
      </c>
      <c r="B15" s="59"/>
      <c r="C15" s="59"/>
      <c r="D15" s="59"/>
      <c r="E15" s="59"/>
      <c r="F15" s="59"/>
      <c r="G15" s="59"/>
      <c r="H15" s="59"/>
      <c r="I15" s="59"/>
      <c r="J15" s="59"/>
      <c r="K15" s="59"/>
      <c r="L15" s="59"/>
      <c r="M15" s="59"/>
      <c r="N15" s="59"/>
      <c r="O15" s="60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21.75" customHeight="1" x14ac:dyDescent="0.2">
      <c r="A16" s="64" t="s">
        <v>7</v>
      </c>
      <c r="B16" s="65"/>
      <c r="C16" s="65"/>
      <c r="D16" s="65"/>
      <c r="E16" s="65"/>
      <c r="F16" s="65"/>
      <c r="G16" s="65"/>
      <c r="H16" s="65"/>
      <c r="I16" s="65"/>
      <c r="J16" s="65"/>
      <c r="K16" s="65"/>
      <c r="L16" s="65"/>
      <c r="M16" s="65"/>
      <c r="N16" s="65"/>
      <c r="O16" s="66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5.75" customHeight="1" x14ac:dyDescent="0.25">
      <c r="A17" s="67" t="s">
        <v>8</v>
      </c>
      <c r="B17" s="61" t="s">
        <v>9</v>
      </c>
      <c r="C17" s="61" t="s">
        <v>10</v>
      </c>
      <c r="D17" s="61" t="s">
        <v>11</v>
      </c>
      <c r="E17" s="61" t="s">
        <v>12</v>
      </c>
      <c r="F17" s="61" t="s">
        <v>13</v>
      </c>
      <c r="G17" s="61" t="s">
        <v>14</v>
      </c>
      <c r="H17" s="61" t="s">
        <v>15</v>
      </c>
      <c r="I17" s="61" t="s">
        <v>16</v>
      </c>
      <c r="J17" s="50" t="s">
        <v>61</v>
      </c>
      <c r="K17" s="50" t="s">
        <v>62</v>
      </c>
      <c r="L17" s="50" t="s">
        <v>63</v>
      </c>
      <c r="M17" s="50" t="s">
        <v>64</v>
      </c>
      <c r="N17" s="6" t="s">
        <v>17</v>
      </c>
      <c r="O17" s="7" t="s">
        <v>18</v>
      </c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8" customHeight="1" x14ac:dyDescent="0.25">
      <c r="A18" s="62"/>
      <c r="B18" s="62"/>
      <c r="C18" s="62"/>
      <c r="D18" s="62"/>
      <c r="E18" s="62"/>
      <c r="F18" s="62"/>
      <c r="G18" s="62"/>
      <c r="H18" s="62"/>
      <c r="I18" s="62"/>
      <c r="J18" s="51"/>
      <c r="K18" s="51"/>
      <c r="L18" s="51"/>
      <c r="M18" s="51"/>
      <c r="N18" s="8" t="s">
        <v>19</v>
      </c>
      <c r="O18" s="7" t="s">
        <v>20</v>
      </c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7.25" customHeight="1" x14ac:dyDescent="0.25">
      <c r="A19" s="62"/>
      <c r="B19" s="62"/>
      <c r="C19" s="62"/>
      <c r="D19" s="62"/>
      <c r="E19" s="62"/>
      <c r="F19" s="62"/>
      <c r="G19" s="62"/>
      <c r="H19" s="62"/>
      <c r="I19" s="62"/>
      <c r="J19" s="51"/>
      <c r="K19" s="51"/>
      <c r="L19" s="51"/>
      <c r="M19" s="51"/>
      <c r="N19" s="8" t="s">
        <v>21</v>
      </c>
      <c r="O19" s="9" t="s">
        <v>22</v>
      </c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5.75" customHeight="1" x14ac:dyDescent="0.2">
      <c r="A20" s="63"/>
      <c r="B20" s="63"/>
      <c r="C20" s="63"/>
      <c r="D20" s="63"/>
      <c r="E20" s="63"/>
      <c r="F20" s="63"/>
      <c r="G20" s="63"/>
      <c r="H20" s="63"/>
      <c r="I20" s="63"/>
      <c r="J20" s="52"/>
      <c r="K20" s="52"/>
      <c r="L20" s="52"/>
      <c r="M20" s="52"/>
      <c r="N20" s="10" t="s">
        <v>23</v>
      </c>
      <c r="O20" s="11" t="s">
        <v>24</v>
      </c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27.75" customHeight="1" x14ac:dyDescent="0.25">
      <c r="A21" s="12" t="s">
        <v>25</v>
      </c>
      <c r="B21" s="13">
        <f t="shared" ref="B21:I21" si="0">B22+B25+B28</f>
        <v>20061984.390000001</v>
      </c>
      <c r="C21" s="13">
        <f t="shared" si="0"/>
        <v>21075005.359999999</v>
      </c>
      <c r="D21" s="13">
        <f t="shared" si="0"/>
        <v>21535228.649999999</v>
      </c>
      <c r="E21" s="13">
        <f t="shared" si="0"/>
        <v>40553353.5</v>
      </c>
      <c r="F21" s="13">
        <f t="shared" si="0"/>
        <v>18305995.109999999</v>
      </c>
      <c r="G21" s="13">
        <f t="shared" si="0"/>
        <v>21883376.379999999</v>
      </c>
      <c r="H21" s="13">
        <f t="shared" si="0"/>
        <v>22878975.199999999</v>
      </c>
      <c r="I21" s="13">
        <f t="shared" si="0"/>
        <v>19241866.700000003</v>
      </c>
      <c r="J21" s="13">
        <f t="shared" ref="J21:M21" si="1">J22+J25+J28</f>
        <v>20387865.18</v>
      </c>
      <c r="K21" s="13">
        <f t="shared" si="1"/>
        <v>25180137.809999999</v>
      </c>
      <c r="L21" s="13">
        <f t="shared" si="1"/>
        <v>20617614.18</v>
      </c>
      <c r="M21" s="13">
        <f t="shared" si="1"/>
        <v>22646550.859999999</v>
      </c>
      <c r="N21" s="13">
        <f t="shared" ref="N21:N34" si="2">SUM(B21:M21)</f>
        <v>274367953.32000005</v>
      </c>
      <c r="O21" s="14">
        <f>O22+O25+O28+O29</f>
        <v>7537370.9100000001</v>
      </c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27.75" customHeight="1" x14ac:dyDescent="0.25">
      <c r="A22" s="15" t="s">
        <v>26</v>
      </c>
      <c r="B22" s="16">
        <f t="shared" ref="B22:I22" si="3">SUM(B23:B24)</f>
        <v>15851183.66</v>
      </c>
      <c r="C22" s="16">
        <f t="shared" si="3"/>
        <v>16320626.369999999</v>
      </c>
      <c r="D22" s="16">
        <f t="shared" si="3"/>
        <v>16416814.59</v>
      </c>
      <c r="E22" s="16">
        <f t="shared" si="3"/>
        <v>30931738.210000001</v>
      </c>
      <c r="F22" s="16">
        <f t="shared" si="3"/>
        <v>14141356.439999999</v>
      </c>
      <c r="G22" s="16">
        <f t="shared" si="3"/>
        <v>17681952.07</v>
      </c>
      <c r="H22" s="16">
        <f t="shared" si="3"/>
        <v>18693563.140000001</v>
      </c>
      <c r="I22" s="16">
        <f t="shared" si="3"/>
        <v>15020199.860000001</v>
      </c>
      <c r="J22" s="16">
        <f t="shared" ref="J22:M22" si="4">SUM(J23:J24)</f>
        <v>16213320.289999999</v>
      </c>
      <c r="K22" s="16">
        <f t="shared" si="4"/>
        <v>20289727.969999999</v>
      </c>
      <c r="L22" s="16">
        <f t="shared" si="4"/>
        <v>16369074.529999999</v>
      </c>
      <c r="M22" s="16">
        <f t="shared" si="4"/>
        <v>17774333.07</v>
      </c>
      <c r="N22" s="16">
        <f t="shared" si="2"/>
        <v>215703890.19999999</v>
      </c>
      <c r="O22" s="17">
        <f>O23+O24</f>
        <v>6894584.75</v>
      </c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27.75" customHeight="1" x14ac:dyDescent="0.25">
      <c r="A23" s="18" t="s">
        <v>27</v>
      </c>
      <c r="B23" s="19">
        <v>14129941.77</v>
      </c>
      <c r="C23" s="19">
        <v>14608798.199999999</v>
      </c>
      <c r="D23" s="19">
        <v>14720989.380000001</v>
      </c>
      <c r="E23" s="19">
        <v>26154882.460000001</v>
      </c>
      <c r="F23" s="19">
        <v>14141356.439999999</v>
      </c>
      <c r="G23" s="19">
        <v>15967116.710000001</v>
      </c>
      <c r="H23" s="19">
        <v>14629536.52</v>
      </c>
      <c r="I23" s="19">
        <v>14765958.460000001</v>
      </c>
      <c r="J23" s="19">
        <v>14512996.85</v>
      </c>
      <c r="K23" s="19">
        <v>18577425.809999999</v>
      </c>
      <c r="L23" s="19">
        <v>14640985.6</v>
      </c>
      <c r="M23" s="19">
        <v>16057045.779999999</v>
      </c>
      <c r="N23" s="16">
        <f t="shared" si="2"/>
        <v>192907033.97999999</v>
      </c>
      <c r="O23" s="20">
        <v>6894584.75</v>
      </c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27.75" customHeight="1" x14ac:dyDescent="0.25">
      <c r="A24" s="18" t="s">
        <v>28</v>
      </c>
      <c r="B24" s="19">
        <v>1721241.89</v>
      </c>
      <c r="C24" s="19">
        <v>1711828.17</v>
      </c>
      <c r="D24" s="19">
        <v>1695825.21</v>
      </c>
      <c r="E24" s="19">
        <v>4776855.75</v>
      </c>
      <c r="F24" s="19">
        <v>0</v>
      </c>
      <c r="G24" s="19">
        <v>1714835.36</v>
      </c>
      <c r="H24" s="19">
        <v>4064026.62</v>
      </c>
      <c r="I24" s="19">
        <v>254241.4</v>
      </c>
      <c r="J24" s="19">
        <v>1700323.44</v>
      </c>
      <c r="K24" s="19">
        <v>1712302.16</v>
      </c>
      <c r="L24" s="19">
        <v>1728088.93</v>
      </c>
      <c r="M24" s="19">
        <v>1717287.29</v>
      </c>
      <c r="N24" s="16">
        <f t="shared" si="2"/>
        <v>22796856.219999999</v>
      </c>
      <c r="O24" s="20">
        <v>0</v>
      </c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27.75" customHeight="1" x14ac:dyDescent="0.25">
      <c r="A25" s="15" t="s">
        <v>29</v>
      </c>
      <c r="B25" s="16">
        <f t="shared" ref="B25:I25" si="5">SUM(B26:B27)</f>
        <v>4210800.7300000004</v>
      </c>
      <c r="C25" s="16">
        <f t="shared" si="5"/>
        <v>4754378.99</v>
      </c>
      <c r="D25" s="16">
        <f t="shared" si="5"/>
        <v>5118414.0599999996</v>
      </c>
      <c r="E25" s="16">
        <f t="shared" si="5"/>
        <v>9621615.290000001</v>
      </c>
      <c r="F25" s="16">
        <f t="shared" si="5"/>
        <v>4164638.67</v>
      </c>
      <c r="G25" s="16">
        <f t="shared" si="5"/>
        <v>4201424.3099999996</v>
      </c>
      <c r="H25" s="16">
        <f t="shared" si="5"/>
        <v>4185412.06</v>
      </c>
      <c r="I25" s="16">
        <f t="shared" si="5"/>
        <v>4221666.84</v>
      </c>
      <c r="J25" s="16">
        <f t="shared" ref="J25:M25" si="6">SUM(J26:J27)</f>
        <v>4174544.8899999997</v>
      </c>
      <c r="K25" s="16">
        <f t="shared" si="6"/>
        <v>4890409.84</v>
      </c>
      <c r="L25" s="16">
        <f t="shared" si="6"/>
        <v>4248539.6500000004</v>
      </c>
      <c r="M25" s="16">
        <f t="shared" si="6"/>
        <v>4872217.79</v>
      </c>
      <c r="N25" s="16">
        <f t="shared" si="2"/>
        <v>58664063.120000005</v>
      </c>
      <c r="O25" s="17">
        <f>SUM(O26:O27)</f>
        <v>642786.16</v>
      </c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27.75" customHeight="1" x14ac:dyDescent="0.25">
      <c r="A26" s="18" t="s">
        <v>30</v>
      </c>
      <c r="B26" s="19">
        <v>3157723.48</v>
      </c>
      <c r="C26" s="19">
        <v>3628588.6</v>
      </c>
      <c r="D26" s="19">
        <v>3956890.05</v>
      </c>
      <c r="E26" s="19">
        <v>7540037.6900000004</v>
      </c>
      <c r="F26" s="19">
        <v>3156676.61</v>
      </c>
      <c r="G26" s="19">
        <v>3170976.73</v>
      </c>
      <c r="H26" s="19">
        <v>3171963.74</v>
      </c>
      <c r="I26" s="19">
        <v>3185403.93</v>
      </c>
      <c r="J26" s="19">
        <v>3175611.44</v>
      </c>
      <c r="K26" s="19">
        <v>3779475.01</v>
      </c>
      <c r="L26" s="19">
        <v>3215176.08</v>
      </c>
      <c r="M26" s="19">
        <v>3809718.94</v>
      </c>
      <c r="N26" s="16">
        <f t="shared" si="2"/>
        <v>44948242.29999999</v>
      </c>
      <c r="O26" s="20">
        <v>642786.16</v>
      </c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27.75" customHeight="1" x14ac:dyDescent="0.25">
      <c r="A27" s="18" t="s">
        <v>31</v>
      </c>
      <c r="B27" s="19">
        <v>1053077.25</v>
      </c>
      <c r="C27" s="19">
        <v>1125790.3899999999</v>
      </c>
      <c r="D27" s="19">
        <v>1161524.01</v>
      </c>
      <c r="E27" s="19">
        <v>2081577.6</v>
      </c>
      <c r="F27" s="19">
        <v>1007962.06</v>
      </c>
      <c r="G27" s="19">
        <v>1030447.58</v>
      </c>
      <c r="H27" s="19">
        <v>1013448.32</v>
      </c>
      <c r="I27" s="19">
        <v>1036262.91</v>
      </c>
      <c r="J27" s="19">
        <v>998933.45</v>
      </c>
      <c r="K27" s="19">
        <v>1110934.83</v>
      </c>
      <c r="L27" s="19">
        <v>1033363.57</v>
      </c>
      <c r="M27" s="19">
        <v>1062498.8500000001</v>
      </c>
      <c r="N27" s="16">
        <f t="shared" si="2"/>
        <v>13715820.82</v>
      </c>
      <c r="O27" s="20">
        <v>0</v>
      </c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47.25" customHeight="1" x14ac:dyDescent="0.25">
      <c r="A28" s="21" t="s">
        <v>32</v>
      </c>
      <c r="B28" s="16">
        <v>0</v>
      </c>
      <c r="C28" s="16">
        <v>0</v>
      </c>
      <c r="D28" s="16">
        <v>0</v>
      </c>
      <c r="E28" s="16">
        <v>0</v>
      </c>
      <c r="F28" s="16">
        <v>0</v>
      </c>
      <c r="G28" s="16">
        <v>0</v>
      </c>
      <c r="H28" s="16">
        <v>0</v>
      </c>
      <c r="I28" s="16">
        <v>0</v>
      </c>
      <c r="J28" s="16">
        <v>0</v>
      </c>
      <c r="K28" s="16">
        <v>0</v>
      </c>
      <c r="L28" s="16">
        <v>0</v>
      </c>
      <c r="M28" s="16">
        <v>0</v>
      </c>
      <c r="N28" s="16">
        <f t="shared" si="2"/>
        <v>0</v>
      </c>
      <c r="O28" s="22">
        <v>0</v>
      </c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5.75" customHeight="1" x14ac:dyDescent="0.25">
      <c r="A29" s="23" t="s">
        <v>33</v>
      </c>
      <c r="B29" s="16">
        <v>0</v>
      </c>
      <c r="C29" s="16">
        <v>0</v>
      </c>
      <c r="D29" s="16">
        <v>0</v>
      </c>
      <c r="E29" s="16">
        <v>0</v>
      </c>
      <c r="F29" s="16">
        <v>0</v>
      </c>
      <c r="G29" s="16">
        <v>0</v>
      </c>
      <c r="H29" s="16">
        <v>0</v>
      </c>
      <c r="I29" s="16">
        <v>0</v>
      </c>
      <c r="J29" s="16">
        <v>0</v>
      </c>
      <c r="K29" s="16">
        <v>0</v>
      </c>
      <c r="L29" s="16">
        <v>0</v>
      </c>
      <c r="M29" s="16">
        <v>0</v>
      </c>
      <c r="N29" s="16">
        <f t="shared" si="2"/>
        <v>0</v>
      </c>
      <c r="O29" s="22">
        <v>0</v>
      </c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27.75" customHeight="1" x14ac:dyDescent="0.25">
      <c r="A30" s="24" t="s">
        <v>34</v>
      </c>
      <c r="B30" s="16">
        <f t="shared" ref="B30:I30" si="7">B31+B32+B33+B34</f>
        <v>3184604.06</v>
      </c>
      <c r="C30" s="16">
        <f t="shared" si="7"/>
        <v>4051850.0199999996</v>
      </c>
      <c r="D30" s="16">
        <f t="shared" si="7"/>
        <v>4682557.34</v>
      </c>
      <c r="E30" s="16">
        <f t="shared" si="7"/>
        <v>10743386.969999999</v>
      </c>
      <c r="F30" s="16">
        <f t="shared" si="7"/>
        <v>1708858.45</v>
      </c>
      <c r="G30" s="16">
        <f t="shared" si="7"/>
        <v>4001659.31</v>
      </c>
      <c r="H30" s="16">
        <f t="shared" si="7"/>
        <v>5632218.8600000003</v>
      </c>
      <c r="I30" s="16">
        <f t="shared" si="7"/>
        <v>2016971.44</v>
      </c>
      <c r="J30" s="16">
        <f t="shared" ref="J30:M30" si="8">J31+J32+J33+J34</f>
        <v>3384849.12</v>
      </c>
      <c r="K30" s="16">
        <f t="shared" si="8"/>
        <v>3428709.71</v>
      </c>
      <c r="L30" s="16">
        <f t="shared" si="8"/>
        <v>3389495.51</v>
      </c>
      <c r="M30" s="16">
        <f t="shared" si="8"/>
        <v>5494178.0199999996</v>
      </c>
      <c r="N30" s="16">
        <f t="shared" si="2"/>
        <v>51719338.809999987</v>
      </c>
      <c r="O30" s="17">
        <f>O31+O32+O33+O34</f>
        <v>697118.62</v>
      </c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27.75" customHeight="1" x14ac:dyDescent="0.25">
      <c r="A31" s="18" t="s">
        <v>35</v>
      </c>
      <c r="B31" s="19">
        <v>0</v>
      </c>
      <c r="C31" s="19">
        <v>739363.17</v>
      </c>
      <c r="D31" s="19">
        <v>1014709.45</v>
      </c>
      <c r="E31" s="19">
        <v>1874094.76</v>
      </c>
      <c r="F31" s="19">
        <v>0</v>
      </c>
      <c r="G31" s="19">
        <v>9288.2900000000009</v>
      </c>
      <c r="H31" s="19">
        <v>74014.95</v>
      </c>
      <c r="I31" s="19">
        <v>173446.7</v>
      </c>
      <c r="J31" s="19">
        <v>187940.98</v>
      </c>
      <c r="K31" s="19">
        <v>167721.67000000001</v>
      </c>
      <c r="L31" s="19">
        <v>144869.21</v>
      </c>
      <c r="M31" s="19">
        <v>733888.41</v>
      </c>
      <c r="N31" s="16">
        <f t="shared" si="2"/>
        <v>5119337.5900000008</v>
      </c>
      <c r="O31" s="25">
        <v>54332.46</v>
      </c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27.75" customHeight="1" x14ac:dyDescent="0.25">
      <c r="A32" s="18" t="s">
        <v>36</v>
      </c>
      <c r="B32" s="19">
        <v>0</v>
      </c>
      <c r="C32" s="19">
        <v>0</v>
      </c>
      <c r="D32" s="19">
        <v>0</v>
      </c>
      <c r="E32" s="19">
        <v>0</v>
      </c>
      <c r="F32" s="19">
        <v>0</v>
      </c>
      <c r="G32" s="19">
        <v>0</v>
      </c>
      <c r="H32" s="19">
        <v>0</v>
      </c>
      <c r="I32" s="19">
        <v>0</v>
      </c>
      <c r="J32" s="19">
        <v>0</v>
      </c>
      <c r="K32" s="19">
        <v>0</v>
      </c>
      <c r="L32" s="19">
        <v>0</v>
      </c>
      <c r="M32" s="19">
        <v>59015.199999999997</v>
      </c>
      <c r="N32" s="16">
        <f t="shared" si="2"/>
        <v>59015.199999999997</v>
      </c>
      <c r="O32" s="25">
        <v>0</v>
      </c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27.75" customHeight="1" x14ac:dyDescent="0.25">
      <c r="A33" s="18" t="s">
        <v>37</v>
      </c>
      <c r="B33" s="19">
        <v>18276.25</v>
      </c>
      <c r="C33" s="19">
        <v>151128.29999999999</v>
      </c>
      <c r="D33" s="19">
        <v>499232.04</v>
      </c>
      <c r="E33" s="19">
        <v>1107555.29</v>
      </c>
      <c r="F33" s="19">
        <v>23490.29</v>
      </c>
      <c r="G33" s="19">
        <v>45364</v>
      </c>
      <c r="H33" s="19">
        <v>123034.49</v>
      </c>
      <c r="I33" s="19">
        <v>131978.59</v>
      </c>
      <c r="J33" s="19">
        <v>31793.45</v>
      </c>
      <c r="K33" s="19">
        <v>84746.17</v>
      </c>
      <c r="L33" s="19">
        <v>73009.84</v>
      </c>
      <c r="M33" s="19">
        <v>1516195.78</v>
      </c>
      <c r="N33" s="16">
        <f t="shared" si="2"/>
        <v>3805804.49</v>
      </c>
      <c r="O33" s="25">
        <v>0</v>
      </c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27.75" customHeight="1" x14ac:dyDescent="0.25">
      <c r="A34" s="18" t="s">
        <v>38</v>
      </c>
      <c r="B34" s="19">
        <v>3166327.81</v>
      </c>
      <c r="C34" s="19">
        <v>3161358.55</v>
      </c>
      <c r="D34" s="19">
        <v>3168615.85</v>
      </c>
      <c r="E34" s="19">
        <v>7761736.9199999999</v>
      </c>
      <c r="F34" s="19">
        <v>1685368.16</v>
      </c>
      <c r="G34" s="19">
        <v>3947007.02</v>
      </c>
      <c r="H34" s="19">
        <v>5435169.4199999999</v>
      </c>
      <c r="I34" s="19">
        <v>1711546.15</v>
      </c>
      <c r="J34" s="19">
        <v>3165114.69</v>
      </c>
      <c r="K34" s="19">
        <v>3176241.87</v>
      </c>
      <c r="L34" s="19">
        <v>3171616.46</v>
      </c>
      <c r="M34" s="19">
        <v>3185078.63</v>
      </c>
      <c r="N34" s="16">
        <f t="shared" si="2"/>
        <v>42735181.530000001</v>
      </c>
      <c r="O34" s="25">
        <v>642786.16</v>
      </c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27.75" customHeight="1" x14ac:dyDescent="0.25">
      <c r="A35" s="26" t="s">
        <v>39</v>
      </c>
      <c r="B35" s="27">
        <f t="shared" ref="B35:I35" si="9">B21-B30</f>
        <v>16877380.330000002</v>
      </c>
      <c r="C35" s="27">
        <f t="shared" si="9"/>
        <v>17023155.34</v>
      </c>
      <c r="D35" s="27">
        <f t="shared" si="9"/>
        <v>16852671.309999999</v>
      </c>
      <c r="E35" s="27">
        <f t="shared" si="9"/>
        <v>29809966.530000001</v>
      </c>
      <c r="F35" s="27">
        <f t="shared" si="9"/>
        <v>16597136.66</v>
      </c>
      <c r="G35" s="27">
        <f t="shared" si="9"/>
        <v>17881717.07</v>
      </c>
      <c r="H35" s="27">
        <f t="shared" si="9"/>
        <v>17246756.34</v>
      </c>
      <c r="I35" s="27">
        <f t="shared" si="9"/>
        <v>17224895.260000002</v>
      </c>
      <c r="J35" s="27">
        <f t="shared" ref="J35:L35" si="10">J21-J30</f>
        <v>17003016.059999999</v>
      </c>
      <c r="K35" s="27">
        <f t="shared" si="10"/>
        <v>21751428.099999998</v>
      </c>
      <c r="L35" s="27">
        <f t="shared" si="10"/>
        <v>17228118.670000002</v>
      </c>
      <c r="M35" s="27">
        <f>M21-M30</f>
        <v>17152372.84</v>
      </c>
      <c r="N35" s="27">
        <f>(N21-N30)</f>
        <v>222648614.51000005</v>
      </c>
      <c r="O35" s="28">
        <f>O21-O30</f>
        <v>6840252.29</v>
      </c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27.75" customHeight="1" x14ac:dyDescent="0.25">
      <c r="A36" s="3"/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27.75" customHeight="1" x14ac:dyDescent="0.25">
      <c r="A37" s="69" t="s">
        <v>40</v>
      </c>
      <c r="B37" s="48"/>
      <c r="C37" s="48"/>
      <c r="D37" s="48"/>
      <c r="E37" s="48"/>
      <c r="F37" s="48"/>
      <c r="G37" s="48"/>
      <c r="H37" s="48"/>
      <c r="I37" s="48"/>
      <c r="J37" s="48"/>
      <c r="K37" s="48"/>
      <c r="L37" s="48"/>
      <c r="M37" s="49"/>
      <c r="N37" s="30" t="s">
        <v>41</v>
      </c>
      <c r="O37" s="30" t="s">
        <v>42</v>
      </c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27.75" customHeight="1" x14ac:dyDescent="0.25">
      <c r="A38" s="70" t="s">
        <v>43</v>
      </c>
      <c r="B38" s="48"/>
      <c r="C38" s="48"/>
      <c r="D38" s="48"/>
      <c r="E38" s="48"/>
      <c r="F38" s="48"/>
      <c r="G38" s="48"/>
      <c r="H38" s="48"/>
      <c r="I38" s="48"/>
      <c r="J38" s="48"/>
      <c r="K38" s="48"/>
      <c r="L38" s="48"/>
      <c r="M38" s="49"/>
      <c r="N38" s="31">
        <v>7649182931.3400002</v>
      </c>
      <c r="O38" s="32" t="s">
        <v>44</v>
      </c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27.75" customHeight="1" x14ac:dyDescent="0.25">
      <c r="A39" s="71" t="s">
        <v>45</v>
      </c>
      <c r="B39" s="48"/>
      <c r="C39" s="48"/>
      <c r="D39" s="48"/>
      <c r="E39" s="48"/>
      <c r="F39" s="48"/>
      <c r="G39" s="48"/>
      <c r="H39" s="48"/>
      <c r="I39" s="48"/>
      <c r="J39" s="48"/>
      <c r="K39" s="48"/>
      <c r="L39" s="48"/>
      <c r="M39" s="49"/>
      <c r="N39" s="33">
        <v>17279169.899999999</v>
      </c>
      <c r="O39" s="32" t="s">
        <v>44</v>
      </c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27.75" customHeight="1" x14ac:dyDescent="0.25">
      <c r="A40" s="71" t="s">
        <v>46</v>
      </c>
      <c r="B40" s="48"/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9"/>
      <c r="N40" s="33">
        <v>36819542.439999998</v>
      </c>
      <c r="O40" s="34"/>
      <c r="P40" s="57"/>
      <c r="Q40" s="54"/>
      <c r="R40" s="2"/>
      <c r="S40" s="2"/>
      <c r="T40" s="2"/>
      <c r="U40" s="2"/>
      <c r="V40" s="2"/>
      <c r="W40" s="2"/>
      <c r="X40" s="2"/>
      <c r="Y40" s="2"/>
      <c r="Z40" s="2"/>
    </row>
    <row r="41" spans="1:26" ht="27.75" customHeight="1" x14ac:dyDescent="0.25">
      <c r="A41" s="47" t="s">
        <v>47</v>
      </c>
      <c r="B41" s="48"/>
      <c r="C41" s="48"/>
      <c r="D41" s="48"/>
      <c r="E41" s="48"/>
      <c r="F41" s="48"/>
      <c r="G41" s="48"/>
      <c r="H41" s="48"/>
      <c r="I41" s="48"/>
      <c r="J41" s="48"/>
      <c r="K41" s="48"/>
      <c r="L41" s="48"/>
      <c r="M41" s="49"/>
      <c r="N41" s="33">
        <f>N38-N39-N40</f>
        <v>7595084219.000001</v>
      </c>
      <c r="O41" s="32" t="s">
        <v>44</v>
      </c>
      <c r="P41" s="35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27.75" customHeight="1" x14ac:dyDescent="0.25">
      <c r="A42" s="69" t="s">
        <v>48</v>
      </c>
      <c r="B42" s="48"/>
      <c r="C42" s="48"/>
      <c r="D42" s="48"/>
      <c r="E42" s="48"/>
      <c r="F42" s="48"/>
      <c r="G42" s="48"/>
      <c r="H42" s="48"/>
      <c r="I42" s="48"/>
      <c r="J42" s="48"/>
      <c r="K42" s="48"/>
      <c r="L42" s="48"/>
      <c r="M42" s="49"/>
      <c r="N42" s="27">
        <f>ROUND(N35+O35,2)</f>
        <v>229488866.80000001</v>
      </c>
      <c r="O42" s="36">
        <f>N42/N41</f>
        <v>3.0215447279163341E-2</v>
      </c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27.75" customHeight="1" x14ac:dyDescent="0.25">
      <c r="A43" s="70" t="s">
        <v>49</v>
      </c>
      <c r="B43" s="48"/>
      <c r="C43" s="48"/>
      <c r="D43" s="48"/>
      <c r="E43" s="48"/>
      <c r="F43" s="48"/>
      <c r="G43" s="48"/>
      <c r="H43" s="48"/>
      <c r="I43" s="48"/>
      <c r="J43" s="48"/>
      <c r="K43" s="48"/>
      <c r="L43" s="48"/>
      <c r="M43" s="49"/>
      <c r="N43" s="37">
        <f>N41*O43</f>
        <v>455705053.14000005</v>
      </c>
      <c r="O43" s="38">
        <v>0.06</v>
      </c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27.75" customHeight="1" x14ac:dyDescent="0.25">
      <c r="A44" s="73" t="s">
        <v>50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9"/>
      <c r="N44" s="33">
        <f>0.95*N43</f>
        <v>432919800.48300004</v>
      </c>
      <c r="O44" s="38">
        <f>O43*95%</f>
        <v>5.6999999999999995E-2</v>
      </c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27.75" customHeight="1" x14ac:dyDescent="0.25">
      <c r="A45" s="73" t="s">
        <v>51</v>
      </c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9"/>
      <c r="N45" s="33">
        <f>0.9*N43</f>
        <v>410134547.82600003</v>
      </c>
      <c r="O45" s="38">
        <f>O43*90%</f>
        <v>5.3999999999999999E-2</v>
      </c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7.2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34.5" customHeight="1" x14ac:dyDescent="0.25">
      <c r="A47" s="74" t="s">
        <v>52</v>
      </c>
      <c r="B47" s="54"/>
      <c r="C47" s="54"/>
      <c r="D47" s="54"/>
      <c r="E47" s="54"/>
      <c r="F47" s="54"/>
      <c r="G47" s="54"/>
      <c r="H47" s="54"/>
      <c r="I47" s="54"/>
      <c r="J47" s="54"/>
      <c r="K47" s="54"/>
      <c r="L47" s="54"/>
      <c r="M47" s="54"/>
      <c r="N47" s="54"/>
      <c r="O47" s="39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1.25" customHeight="1" x14ac:dyDescent="0.25">
      <c r="A48" s="75"/>
      <c r="B48" s="54"/>
      <c r="C48" s="54"/>
      <c r="D48" s="54"/>
      <c r="E48" s="54"/>
      <c r="F48" s="54"/>
      <c r="G48" s="54"/>
      <c r="H48" s="54"/>
      <c r="I48" s="54"/>
      <c r="J48" s="54"/>
      <c r="K48" s="54"/>
      <c r="L48" s="54"/>
      <c r="M48" s="54"/>
      <c r="N48" s="54"/>
      <c r="O48" s="54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8.75" customHeight="1" x14ac:dyDescent="0.3">
      <c r="A49" s="40"/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1"/>
      <c r="O49" s="40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8.75" customHeight="1" x14ac:dyDescent="0.3">
      <c r="A50" s="40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2"/>
      <c r="O50" s="43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1.2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1.2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1.2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1.2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1.2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30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1.2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7.75" customHeight="1" x14ac:dyDescent="0.4">
      <c r="A58" s="44" t="s">
        <v>53</v>
      </c>
      <c r="B58" s="45"/>
      <c r="C58" s="72" t="s">
        <v>54</v>
      </c>
      <c r="D58" s="54"/>
      <c r="E58" s="54"/>
      <c r="F58" s="45"/>
      <c r="G58" s="45"/>
      <c r="H58" s="72" t="s">
        <v>55</v>
      </c>
      <c r="I58" s="54"/>
      <c r="J58" s="54"/>
      <c r="K58" s="45"/>
      <c r="L58" s="45"/>
      <c r="M58" s="72" t="s">
        <v>56</v>
      </c>
      <c r="N58" s="54"/>
      <c r="O58" s="54"/>
      <c r="P58" s="45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7.75" customHeight="1" x14ac:dyDescent="0.4">
      <c r="A59" s="44" t="s">
        <v>57</v>
      </c>
      <c r="B59" s="45"/>
      <c r="C59" s="68" t="s">
        <v>58</v>
      </c>
      <c r="D59" s="54"/>
      <c r="E59" s="54"/>
      <c r="F59" s="45"/>
      <c r="G59" s="68" t="s">
        <v>59</v>
      </c>
      <c r="H59" s="54"/>
      <c r="I59" s="54"/>
      <c r="J59" s="54"/>
      <c r="K59" s="54"/>
      <c r="L59" s="45"/>
      <c r="M59" s="68" t="s">
        <v>60</v>
      </c>
      <c r="N59" s="54"/>
      <c r="O59" s="54"/>
      <c r="P59" s="45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7" customHeight="1" x14ac:dyDescent="0.35">
      <c r="A60" s="46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1.2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1.2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1.2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1.2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1.2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1.2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1.2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1.2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1.2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1.2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1.2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1.2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1.2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1.2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1.2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1.2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1.2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1.2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1.2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1.2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1.2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1.2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1.2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1.2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1.2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1.2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1.2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1.2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1.2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1.2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1.2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1.2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1.2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1.2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1.2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1.2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1.2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1.2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1.2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1.2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1.2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1.2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1.2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1.2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1.2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1.2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1.2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1.2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1.2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1.2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1.2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1.2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1.2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1.2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1.2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1.2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1.2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1.2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1.2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1.2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1.2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1.2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1.2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1.2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1.2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1.2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1.2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1.2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1.2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1.2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1.2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1.2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1.2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1.2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1.2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1.2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1.2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1.2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1.2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1.2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1.2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1.2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1.2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1.2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1.2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1.2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1.2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1.2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1.2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1.2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1.2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1.2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1.2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1.2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1.2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1.2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1.2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1.2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1.2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1.2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1.2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1.2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1.2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1.2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1.2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1.2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1.2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1.2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1.2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1.2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1.2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1.2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1.2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1.2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1.2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1.2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1.2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1.2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1.2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1.2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1.2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1.2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1.2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1.2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1.2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1.2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1.2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1.2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1.2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1.2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1.2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1.2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1.2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1.2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1.2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1.2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1.2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1.2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1.2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1.2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1.2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1.2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1.2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1.2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1.2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1.2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1.2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1.2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1.2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1.2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1.2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1.2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1.2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1.2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1.2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1.2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1.2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1.2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1.2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1.2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1.2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1.2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1.2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1.2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1.2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1.2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1.2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1.2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1.2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1.2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1.2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1.2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1.2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1.2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1.2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1.2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1.2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1.2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1.2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1.2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1.2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1.2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1.2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1.2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1.2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1.2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1.2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1.2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1.2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1.2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1.2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1.2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1.2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1.2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1.2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1.2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1.2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1.2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1.2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1.2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1.2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1.2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1.2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1.2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1.2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1.2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1.2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1.2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1.2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1.2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1.2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1.2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1.2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1.2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1.2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1.2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1.2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1.2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1.2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1.2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1.2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1.2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1.2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1.2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1.2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1.2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1.2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1.2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1.2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1.2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1.2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1.2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1.2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1.2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1.2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1.2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1.2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1.2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1.2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1.2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1.2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1.2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1.2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1.2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1.2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1.2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1.2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1.2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1.2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1.2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1.2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1.2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1.2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1.2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1.2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1.2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1.2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1.2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1.2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1.2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1.2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1.2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1.2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1.2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1.2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1.2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1.2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1.2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1.2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1.2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1.2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1.2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1.2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1.2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1.2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1.2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1.2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1.2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1.2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1.2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1.2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1.2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1.2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1.2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1.2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1.2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1.2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1.2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1.2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1.2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1.2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1.2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1.2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1.2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1.2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1.2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1.2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1.2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1.2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1.2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1.2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1.2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1.2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1.2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1.2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1.2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1.2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1.2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1.2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1.2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1.2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1.2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1.2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1.2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1.2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1.2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1.2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1.2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1.2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1.2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1.2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1.2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1.2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1.2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1.2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1.2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1.2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1.2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1.2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1.2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1.2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1.2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1.2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1.2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1.2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1.2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1.2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1.2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1.2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1.2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1.2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1.2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1.2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1.2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1.2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1.2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1.2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1.2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1.2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1.2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1.2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1.2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1.2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1.2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1.2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1.2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1.2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1.2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1.2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1.2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1.2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1.2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1.2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1.2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1.2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1.2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1.2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1.2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1.2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1.2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1.2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1.2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1.2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1.2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1.2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1.2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1.2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1.2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1.2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1.2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1.2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1.2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1.2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1.2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1.2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1.2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1.2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1.2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1.2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1.2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1.2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1.2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1.2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1.2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1.2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1.2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1.2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1.2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1.2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1.2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1.2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1.2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1.2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1.2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1.2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1.2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1.2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1.2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1.2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1.2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1.2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1.2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1.2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1.2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1.2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1.2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1.2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1.2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1.2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1.2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1.2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1.2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1.2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1.2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1.2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1.2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1.2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1.2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1.2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1.2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1.2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1.2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1.2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1.2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1.2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1.2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1.2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1.2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1.2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1.2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1.2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1.2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1.2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1.2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1.2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1.2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1.2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1.2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1.2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1.2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1.2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1.2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1.2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1.2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1.2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1.2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1.2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1.2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1.2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1.2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1.2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1.2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1.2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1.2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1.2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1.2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1.2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1.2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1.2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1.2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1.2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1.2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1.2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1.2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1.2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1.2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1.2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1.2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1.2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1.2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1.2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1.2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1.2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1.2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1.2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1.2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1.2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1.2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1.2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1.2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1.2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1.2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1.2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1.2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1.2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1.2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1.2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1.2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1.2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1.2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1.2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1.2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1.2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1.2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1.2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1.2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1.2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1.2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1.2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1.2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1.2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1.2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1.2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1.2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1.2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1.2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1.2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1.2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1.2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1.2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1.2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1.2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1.2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1.2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1.2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1.2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1.2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1.2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1.2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1.2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1.2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1.2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1.2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1.2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1.2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1.2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1.2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1.2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1.2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1.2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1.2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1.2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1.2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1.2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1.2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1.2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1.2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1.2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1.2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1.2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1.2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1.2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1.2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1.2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1.2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1.2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1.2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1.2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1.2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1.2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1.2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1.2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1.2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1.2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1.2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1.2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1.2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1.2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1.2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1.2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1.2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1.2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1.2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1.2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1.2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1.2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1.2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1.2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1.2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1.2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1.2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1.2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1.2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1.2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1.2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1.2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1.2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1.2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1.2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1.2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1.2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1.2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1.2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1.2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1.2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1.2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1.2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1.2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1.2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1.2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1.2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1.2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1.2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1.2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1.2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1.2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1.2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1.2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1.2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1.2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1.2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1.2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1.2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1.2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1.2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1.2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1.2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1.2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1.2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1.2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1.2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1.2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1.2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1.2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1.2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1.2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1.2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1.2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1.2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1.2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1.2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1.2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1.2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1.2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1.2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1.2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1.2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1.2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1.2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1.2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1.2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1.2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1.2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1.2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1.2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1.2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1.2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1.2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1.2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1.2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1.2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1.2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1.2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1.2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1.2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1.2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1.2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1.2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1.2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1.2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1.2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1.2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1.2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1.2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1.2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1.2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1.2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1.2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1.2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1.2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1.2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1.2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1.2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1.2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1.2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1.2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1.2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1.2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1.2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1.2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1.2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1.2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1.2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1.2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1.2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1.2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1.2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1.2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1.2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1.2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1.2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1.2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1.2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1.2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1.2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1.2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1.2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1.2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1.2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1.2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1.2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1.2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1.2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1.2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1.2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1.2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1.2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1.2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1.2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1.2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1.2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1.2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1.2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1.2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1.2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1.2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1.2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1.2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1.2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1.2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1.2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1.2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1.2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1.2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1.2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1.2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1.2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1.2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1.2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1.2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1.2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1.2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1.2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1.2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1.2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1.2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1.2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1.2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1.2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1.2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1.2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1.2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1.2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1.2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1.2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1.2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1.2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1.2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1.2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1.2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1.2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1.2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1.2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1.2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1.2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1.2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1.2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1.2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1.2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1.2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1.2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1.2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1.2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1.2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1.2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1.2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1.2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1.2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1.2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1.2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1.2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1.2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1.2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1.2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1.2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1.2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1.2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1.2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1.2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1.2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1.2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1.2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1.2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1.2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1.2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1.2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1.2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1.2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1.2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1.2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1.2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1.2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1.2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1.2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1.2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1.2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1.2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1.2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1.2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1.2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1.2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1.2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1.2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1.2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1.2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1.2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1.2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1.2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1.2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1.2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1.2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1.2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1.2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1.2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1.2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1.2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1.2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1.2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1.2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1.2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1.2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1.2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1.2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1.2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1.2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1.2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1.2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1.2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1.2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1.2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1.2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1.2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1.2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1.2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1.2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1.2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1.2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1.2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1.2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1.2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1.2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1.2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1.2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1.2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1.2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1.2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1.2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1.2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1.2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1.2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1.2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1.2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1.2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1.2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1.2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1.2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1.2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1.2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1.2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1.2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1.2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1.2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1.2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1.2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1.2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1.2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1.2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1.2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1.2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1.2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1.2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1.2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1.2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1.2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1.2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1.2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1.2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1.2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1.2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1.2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1.2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1.2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1.2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1.2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1.2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1.2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1.2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1.2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1.2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1.2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1.2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1.2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1.2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1.2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1.2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1.2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1.2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1.2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1.2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1.2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1.2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1.2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1.2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1.2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1.2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1.2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1.2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1.2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1.2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1.2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1.2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1.2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1.2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1.2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1.2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1.2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1.2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1.2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1.2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1.2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1.2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1.2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1.2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1.2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1.2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1.2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1.2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1.2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1.2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1.2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1.2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1.2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1.2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1.2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1.2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1.2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1.2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1.2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1.2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1.2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39">
    <mergeCell ref="C59:E59"/>
    <mergeCell ref="G59:K59"/>
    <mergeCell ref="M59:O59"/>
    <mergeCell ref="A37:M37"/>
    <mergeCell ref="A38:M38"/>
    <mergeCell ref="A39:M39"/>
    <mergeCell ref="A40:M40"/>
    <mergeCell ref="H58:J58"/>
    <mergeCell ref="M58:O58"/>
    <mergeCell ref="A42:M42"/>
    <mergeCell ref="A43:M43"/>
    <mergeCell ref="A44:M44"/>
    <mergeCell ref="A45:M45"/>
    <mergeCell ref="A47:N47"/>
    <mergeCell ref="A48:O48"/>
    <mergeCell ref="C58:E58"/>
    <mergeCell ref="P40:Q40"/>
    <mergeCell ref="A12:O12"/>
    <mergeCell ref="A15:O15"/>
    <mergeCell ref="G17:G20"/>
    <mergeCell ref="H17:H20"/>
    <mergeCell ref="I17:I20"/>
    <mergeCell ref="J17:J20"/>
    <mergeCell ref="K17:K20"/>
    <mergeCell ref="L17:L20"/>
    <mergeCell ref="A16:O16"/>
    <mergeCell ref="A17:A20"/>
    <mergeCell ref="B17:B20"/>
    <mergeCell ref="C17:C20"/>
    <mergeCell ref="D17:D20"/>
    <mergeCell ref="E17:E20"/>
    <mergeCell ref="F17:F20"/>
    <mergeCell ref="A41:M41"/>
    <mergeCell ref="M17:M20"/>
    <mergeCell ref="A5:O5"/>
    <mergeCell ref="A6:O6"/>
    <mergeCell ref="A9:O9"/>
    <mergeCell ref="A10:O10"/>
    <mergeCell ref="A11:O11"/>
  </mergeCells>
  <pageMargins left="0.25" right="0.25" top="0.75" bottom="0.75" header="0.3" footer="0.3"/>
  <pageSetup paperSize="9" scale="34" orientation="landscape" r:id="rId1"/>
  <colBreaks count="1" manualBreakCount="1">
    <brk id="15" max="1048575" man="1"/>
  </colBreaks>
  <drawing r:id="rId2"/>
  <legacyDrawing r:id="rId3"/>
  <oleObjects>
    <mc:AlternateContent xmlns:mc="http://schemas.openxmlformats.org/markup-compatibility/2006">
      <mc:Choice Requires="x14">
        <oleObject progId="Word.Picture.8" shapeId="1025" r:id="rId4">
          <objectPr defaultSize="0" autoPict="0" r:id="rId5">
            <anchor moveWithCells="1">
              <from>
                <xdr:col>6</xdr:col>
                <xdr:colOff>257175</xdr:colOff>
                <xdr:row>0</xdr:row>
                <xdr:rowOff>19050</xdr:rowOff>
              </from>
              <to>
                <xdr:col>7</xdr:col>
                <xdr:colOff>238125</xdr:colOff>
                <xdr:row>4</xdr:row>
                <xdr:rowOff>19050</xdr:rowOff>
              </to>
            </anchor>
          </objectPr>
        </oleObject>
      </mc:Choice>
      <mc:Fallback>
        <oleObject progId="Word.Picture.8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Anexo_1_Dem_Desp_Pessoal </vt:lpstr>
      <vt:lpstr>'Anexo_1_Dem_Desp_Pessoal 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GEINC/CCONT/STN</dc:creator>
  <cp:lastModifiedBy>ssucin</cp:lastModifiedBy>
  <cp:lastPrinted>2022-09-28T14:33:15Z</cp:lastPrinted>
  <dcterms:created xsi:type="dcterms:W3CDTF">2001-09-06T15:18:59Z</dcterms:created>
  <dcterms:modified xsi:type="dcterms:W3CDTF">2022-09-28T14:34:03Z</dcterms:modified>
</cp:coreProperties>
</file>